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'Individual'!$A$2:$AN$35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<sst xmlns="http://schemas.openxmlformats.org/spreadsheetml/2006/main" count="145" uniqueCount="71">
  <si>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</si>
  <si>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</si>
  <si>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</si>
  <si>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</si>
  <si>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</si>
  <si>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</si>
  <si>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</si>
  <si>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</si>
  <si>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</si>
  <si>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</si>
  <si>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</si>
  <si>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</si>
  <si>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</si>
  <si>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</si>
  <si>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</si>
  <si>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</si>
  <si>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</si>
  <si>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</si>
  <si>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</si>
  <si>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</si>
  <si>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</si>
  <si>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</si>
  <si>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</si>
  <si>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</si>
  <si>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</si>
  <si>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</si>
  <si>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</si>
  <si>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</si>
  <si>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</si>
  <si>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</si>
  <si>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2a DIVISIÓ MASCULINA - A</t>
  </si>
  <si>
    <t>MEDITERRÀNIA B</t>
  </si>
  <si>
    <t>AL-VICI/JOVENTUT B</t>
  </si>
  <si>
    <t>CLUB 69</t>
  </si>
  <si>
    <t>SWEETRADE B</t>
  </si>
  <si>
    <t>NEW STRIKES B</t>
  </si>
  <si>
    <t>LES GAVARRES B</t>
  </si>
  <si>
    <t>TONI VARGAS CASTILLO</t>
  </si>
  <si>
    <t>ANTONIO VERA PAVÓN</t>
  </si>
  <si>
    <t>RAÜL CARNERO PAVÓN</t>
  </si>
  <si>
    <t>MANUEL CABRERA MANSILLA</t>
  </si>
  <si>
    <t>FRANCISCO ABADAL PÉREZ</t>
  </si>
  <si>
    <t>AL-VICI/JOV. B</t>
  </si>
  <si>
    <t>XAVIER JULIÀ BATLLE</t>
  </si>
  <si>
    <t>JORDI MAUREL GIMÉNEZ</t>
  </si>
  <si>
    <t>MIQUEL A. ROIG FARRERA</t>
  </si>
  <si>
    <t>AVELINO ANTÚNEZ RODRÍGUEZ</t>
  </si>
  <si>
    <t>SERGI MONTAÑA LÓPEZ</t>
  </si>
  <si>
    <t>ANDRÉS MARCHAN VACAS</t>
  </si>
  <si>
    <t>JOSÉ A. ENCINAS LÓPEZ</t>
  </si>
  <si>
    <t>JUAN B. MONTAÑA FROILAN</t>
  </si>
  <si>
    <t>ANTONIO AGUILERA SAINZ</t>
  </si>
  <si>
    <t>EMMANUEL MEDIAVILLA</t>
  </si>
  <si>
    <t>PATRICK GUERRE</t>
  </si>
  <si>
    <t>XAVIER JORDÀ ANELL</t>
  </si>
  <si>
    <t>CARLOS FIGULS AZOR</t>
  </si>
  <si>
    <t>EDUARD FERNÁNDEZ VILÒRIA</t>
  </si>
  <si>
    <t>JOSEP PUY COMPÀS</t>
  </si>
  <si>
    <t>ANGEL BRAVO GARCÍA</t>
  </si>
  <si>
    <t>JAVIER MONTSENY CHESA</t>
  </si>
  <si>
    <t>JUAN VALERO BENÍTEZ</t>
  </si>
  <si>
    <t>MARCEL·LÍ SANGES ESMERATS</t>
  </si>
  <si>
    <t>GAVARRES B</t>
  </si>
  <si>
    <t>JUAN M. BORRULL HERNÁNDEZ</t>
  </si>
  <si>
    <t>JOSÉ M. GARCÍA MUÑOZ</t>
  </si>
  <si>
    <t>JORDI JORDAN FÀBREGA</t>
  </si>
  <si>
    <t>JOSEP M. CONTIJOCH CLAVÉ</t>
  </si>
  <si>
    <t>JUAN J. COCA GARCÍA</t>
  </si>
  <si>
    <t>26-maig-07</t>
  </si>
  <si>
    <t>JOSEP M. MAS RAMISA</t>
  </si>
  <si>
    <t>EMILIO RACIONERO GARCÍA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</si>
</sst>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5">
      <selection activeCell="G52" sqref="G52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39032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6</v>
      </c>
      <c r="G9" s="9" t="s">
        <v>32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6</v>
      </c>
      <c r="F11" s="11"/>
      <c r="G11" s="9" t="s">
        <v>34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2</v>
      </c>
      <c r="F13" s="11"/>
      <c r="G13" s="9" t="s">
        <v>36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NEW STRIKES B</v>
      </c>
      <c r="E15" s="11">
        <v>4</v>
      </c>
      <c r="F15" s="11"/>
      <c r="G15" s="9" t="str">
        <f>G11</f>
        <v>SWEETRADE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8</v>
      </c>
      <c r="F17" s="11"/>
      <c r="G17" s="9" t="str">
        <f>G13</f>
        <v>LES GAVARRES B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AL-VICI/JOVENTUT B</v>
      </c>
      <c r="E19" s="11">
        <v>4</v>
      </c>
      <c r="F19" s="11"/>
      <c r="G19" s="9" t="str">
        <f>C11</f>
        <v>CLUB 69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CLUB 69</v>
      </c>
      <c r="E21" s="11">
        <v>3</v>
      </c>
      <c r="F21" s="11"/>
      <c r="G21" s="9" t="str">
        <f>C9</f>
        <v>MEDITERRÀNIA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AL-VICI/JOVENTUT B</v>
      </c>
      <c r="E23" s="11">
        <v>10</v>
      </c>
      <c r="F23" s="11"/>
      <c r="G23" s="9" t="str">
        <f>C13</f>
        <v>NEW STRIKES B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4</v>
      </c>
      <c r="F25" s="11"/>
      <c r="G25" s="9" t="str">
        <f>G11</f>
        <v>SWEETRADE B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AL-VICI/JOVENTUT B</v>
      </c>
      <c r="E27" s="11">
        <v>3</v>
      </c>
      <c r="F27" s="11"/>
      <c r="G27" s="9" t="str">
        <f>G13</f>
        <v>LES GAVARRES B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3</v>
      </c>
      <c r="F29" s="11"/>
      <c r="G29" s="9" t="str">
        <f>C9</f>
        <v>MEDITERRÀNIA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9</v>
      </c>
      <c r="G31" s="9" t="str">
        <f>C13</f>
        <v>NEW STRIKES B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MEDITERRÀNIA B</v>
      </c>
      <c r="E33" s="11">
        <v>3</v>
      </c>
      <c r="G33" s="9" t="str">
        <f>C13</f>
        <v>NEW STRIKES B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2</v>
      </c>
      <c r="G35" s="9" t="str">
        <f>C11</f>
        <v>CLUB 69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9</v>
      </c>
      <c r="G37" s="9" t="str">
        <f>G9</f>
        <v>AL-VICI/JOVENTUT B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33</v>
      </c>
      <c r="C45" s="39"/>
      <c r="D45" s="15"/>
      <c r="E45" s="43">
        <f>6+6+3+9+8</f>
        <v>32</v>
      </c>
      <c r="F45" s="44"/>
      <c r="G45" s="44"/>
      <c r="H45" s="42">
        <f aca="true" t="shared" si="0" ref="H45:H50">SUM(E45:G45)</f>
        <v>32</v>
      </c>
      <c r="J45" s="5"/>
      <c r="K45" s="5"/>
    </row>
    <row r="46" spans="2:11" ht="20.25">
      <c r="B46" s="30" t="s">
        <v>31</v>
      </c>
      <c r="C46" s="13"/>
      <c r="D46" s="14"/>
      <c r="E46" s="43">
        <f>6+8+7+7+3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34</v>
      </c>
      <c r="C47" s="39"/>
      <c r="D47" s="15"/>
      <c r="E47" s="43">
        <f>4+6+6+3+9</f>
        <v>28</v>
      </c>
      <c r="F47" s="45"/>
      <c r="G47" s="45"/>
      <c r="H47" s="42">
        <f>SUM(E47:G47)</f>
        <v>28</v>
      </c>
      <c r="J47" s="14"/>
      <c r="K47" s="14"/>
    </row>
    <row r="48" spans="2:11" ht="20.25">
      <c r="B48" s="30" t="s">
        <v>36</v>
      </c>
      <c r="C48" s="26"/>
      <c r="D48" s="13"/>
      <c r="E48" s="43">
        <f>8+2+4+7+2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8" t="s">
        <v>32</v>
      </c>
      <c r="C49" s="39"/>
      <c r="D49" s="15"/>
      <c r="E49" s="43">
        <f>4+4+10+3+1</f>
        <v>22</v>
      </c>
      <c r="F49" s="44"/>
      <c r="G49" s="44"/>
      <c r="H49" s="42">
        <f t="shared" si="0"/>
        <v>22</v>
      </c>
      <c r="J49" s="14"/>
      <c r="K49" s="14"/>
    </row>
    <row r="50" spans="2:11" ht="20.25">
      <c r="B50" s="38" t="s">
        <v>35</v>
      </c>
      <c r="C50" s="39"/>
      <c r="D50" s="41"/>
      <c r="E50" s="43">
        <f>2+4+0+1+7</f>
        <v>14</v>
      </c>
      <c r="F50" s="44"/>
      <c r="G50" s="44"/>
      <c r="H50" s="42">
        <f t="shared" si="0"/>
        <v>14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D39" sqref="D39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39130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MEDITERRÀNIA B</v>
      </c>
      <c r="D9" s="20"/>
      <c r="E9" s="11">
        <v>5</v>
      </c>
      <c r="G9" s="9" t="str">
        <f>'Equips 1aC'!G9</f>
        <v>AL-VICI/JOVENTUT B</v>
      </c>
      <c r="I9" s="11">
        <v>5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CLUB 69</v>
      </c>
      <c r="E11" s="11">
        <v>9</v>
      </c>
      <c r="F11" s="11"/>
      <c r="G11" s="9" t="str">
        <f>'Equips 1aC'!G11</f>
        <v>SWEETRADE B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NEW STRIKES B</v>
      </c>
      <c r="E13" s="11">
        <v>2</v>
      </c>
      <c r="F13" s="11"/>
      <c r="G13" s="9" t="str">
        <f>'Equips 1aC'!G13</f>
        <v>LES GAVARRES B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NEW STRIKES B</v>
      </c>
      <c r="E15" s="11">
        <v>0</v>
      </c>
      <c r="F15" s="11"/>
      <c r="G15" s="9" t="str">
        <f>G11</f>
        <v>SWEETRADE B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5</v>
      </c>
      <c r="F17" s="11"/>
      <c r="G17" s="9" t="str">
        <f>G13</f>
        <v>LES GAVARRES B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AL-VICI/JOVENTUT B</v>
      </c>
      <c r="E19" s="11">
        <v>7</v>
      </c>
      <c r="F19" s="11"/>
      <c r="G19" s="9" t="str">
        <f>C11</f>
        <v>CLUB 69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CLUB 69</v>
      </c>
      <c r="E21" s="11">
        <v>2</v>
      </c>
      <c r="F21" s="11"/>
      <c r="G21" s="9" t="str">
        <f>C9</f>
        <v>MEDITERRÀNIA B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AL-VICI/JOVENTUT B</v>
      </c>
      <c r="E23" s="11">
        <v>7</v>
      </c>
      <c r="F23" s="11"/>
      <c r="G23" s="9" t="str">
        <f>C13</f>
        <v>NEW STRIKES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2</v>
      </c>
      <c r="F25" s="11"/>
      <c r="G25" s="9" t="str">
        <f>G11</f>
        <v>SWEETRADE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AL-VICI/JOVENTUT B</v>
      </c>
      <c r="E27" s="11">
        <v>4</v>
      </c>
      <c r="F27" s="11"/>
      <c r="G27" s="9" t="str">
        <f>G13</f>
        <v>LES GAVARRES B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3</v>
      </c>
      <c r="F29" s="11"/>
      <c r="G29" s="9" t="str">
        <f>C9</f>
        <v>MEDITERRÀNIA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10</v>
      </c>
      <c r="G31" s="9" t="str">
        <f>C13</f>
        <v>NEW STRIKES B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MEDITERRÀNIA B</v>
      </c>
      <c r="E33" s="11">
        <v>9</v>
      </c>
      <c r="G33" s="9" t="str">
        <f>C13</f>
        <v>NEW STRIKES B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7</v>
      </c>
      <c r="G35" s="9" t="str">
        <f>C11</f>
        <v>CLUB 69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4</v>
      </c>
      <c r="G37" s="9" t="str">
        <f>G9</f>
        <v>AL-VICI/JOVENTUT B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2"/>
      <c r="E45" s="43">
        <f>6+8+7+7+3</f>
        <v>31</v>
      </c>
      <c r="F45" s="43">
        <f>5+5+8+7+9</f>
        <v>34</v>
      </c>
      <c r="G45" s="44"/>
      <c r="H45" s="42">
        <f aca="true" t="shared" si="0" ref="H45:H50">SUM(E45:G45)</f>
        <v>65</v>
      </c>
      <c r="J45" s="5"/>
      <c r="K45" s="5"/>
    </row>
    <row r="46" spans="2:11" ht="20.25">
      <c r="B46" s="30" t="s">
        <v>33</v>
      </c>
      <c r="C46" s="26"/>
      <c r="D46" s="13"/>
      <c r="E46" s="43">
        <f>6+6+3+9+8</f>
        <v>32</v>
      </c>
      <c r="F46" s="43">
        <f>9+3+2+10+3</f>
        <v>27</v>
      </c>
      <c r="G46" s="44"/>
      <c r="H46" s="42">
        <f t="shared" si="0"/>
        <v>59</v>
      </c>
      <c r="J46" s="14"/>
      <c r="K46" s="14"/>
    </row>
    <row r="47" spans="2:11" ht="20.25">
      <c r="B47" s="38" t="s">
        <v>34</v>
      </c>
      <c r="C47" s="39"/>
      <c r="D47" s="15"/>
      <c r="E47" s="43">
        <f>4+6+6+3+9</f>
        <v>28</v>
      </c>
      <c r="F47" s="43">
        <f>1+10+8+3+4</f>
        <v>26</v>
      </c>
      <c r="G47" s="45"/>
      <c r="H47" s="42">
        <f t="shared" si="0"/>
        <v>54</v>
      </c>
      <c r="J47" s="14"/>
      <c r="K47" s="14"/>
    </row>
    <row r="48" spans="2:11" ht="20.25">
      <c r="B48" s="30" t="s">
        <v>36</v>
      </c>
      <c r="C48" s="26"/>
      <c r="D48" s="13"/>
      <c r="E48" s="43">
        <f>8+2+4+7+2</f>
        <v>23</v>
      </c>
      <c r="F48" s="43">
        <f>8+5+2+6+7</f>
        <v>28</v>
      </c>
      <c r="G48" s="44"/>
      <c r="H48" s="42">
        <f t="shared" si="0"/>
        <v>51</v>
      </c>
      <c r="J48" s="14"/>
      <c r="K48" s="14"/>
    </row>
    <row r="49" spans="2:11" ht="20.25">
      <c r="B49" s="38" t="s">
        <v>32</v>
      </c>
      <c r="C49" s="39"/>
      <c r="D49" s="15"/>
      <c r="E49" s="43">
        <f>4+4+10+3+1</f>
        <v>22</v>
      </c>
      <c r="F49" s="43">
        <f>5+7+7+4+6</f>
        <v>29</v>
      </c>
      <c r="G49" s="44"/>
      <c r="H49" s="42">
        <f t="shared" si="0"/>
        <v>51</v>
      </c>
      <c r="J49" s="14"/>
      <c r="K49" s="14"/>
    </row>
    <row r="50" spans="2:11" ht="20.25">
      <c r="B50" s="38" t="s">
        <v>35</v>
      </c>
      <c r="C50" s="39"/>
      <c r="D50" s="41"/>
      <c r="E50" s="43">
        <f>2+4+0+1+7</f>
        <v>14</v>
      </c>
      <c r="F50" s="43">
        <f>2+0+3+0+1</f>
        <v>6</v>
      </c>
      <c r="G50" s="44"/>
      <c r="H50" s="42">
        <f t="shared" si="0"/>
        <v>20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G41" sqref="G41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 t="s">
        <v>68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MEDITERRÀNIA B</v>
      </c>
      <c r="D9" s="20"/>
      <c r="E9" s="11">
        <v>8</v>
      </c>
      <c r="G9" s="9" t="str">
        <f>'Equips 1aC'!G9</f>
        <v>AL-VICI/JOVENTUT B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CLUB 69</v>
      </c>
      <c r="E11" s="11">
        <v>1</v>
      </c>
      <c r="F11" s="11"/>
      <c r="G11" s="9" t="str">
        <f>'Equips 1aC'!G11</f>
        <v>SWEETRADE B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NEW STRIKES B</v>
      </c>
      <c r="E13" s="11">
        <v>6</v>
      </c>
      <c r="F13" s="11"/>
      <c r="G13" s="9" t="str">
        <f>'Equips 1aC'!G13</f>
        <v>LES GAVARRES B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NEW STRIKES B</v>
      </c>
      <c r="E15" s="11">
        <v>1</v>
      </c>
      <c r="F15" s="11"/>
      <c r="G15" s="9" t="str">
        <f>G11</f>
        <v>SWEETRADE B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7</v>
      </c>
      <c r="F17" s="11"/>
      <c r="G17" s="9" t="str">
        <f>G13</f>
        <v>LES GAVARRES B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AL-VICI/JOVENTUT B</v>
      </c>
      <c r="E19" s="11">
        <v>1</v>
      </c>
      <c r="F19" s="11"/>
      <c r="G19" s="9" t="str">
        <f>C11</f>
        <v>CLUB 69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CLUB 69</v>
      </c>
      <c r="E21" s="11">
        <v>1</v>
      </c>
      <c r="F21" s="11"/>
      <c r="G21" s="9" t="str">
        <f>C9</f>
        <v>MEDITERRÀNIA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AL-VICI/JOVENTUT B</v>
      </c>
      <c r="E23" s="11">
        <v>3</v>
      </c>
      <c r="F23" s="11"/>
      <c r="G23" s="9" t="str">
        <f>C13</f>
        <v>NEW STRIKES B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LES GAVARRES B</v>
      </c>
      <c r="E25" s="11">
        <v>0</v>
      </c>
      <c r="F25" s="11"/>
      <c r="G25" s="9" t="str">
        <f>G11</f>
        <v>SWEETRADE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AL-VICI/JOVENTUT B</v>
      </c>
      <c r="E27" s="11">
        <v>1</v>
      </c>
      <c r="F27" s="11"/>
      <c r="G27" s="9" t="str">
        <f>G13</f>
        <v>LES GAVARRES B</v>
      </c>
      <c r="I27" s="11">
        <v>9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2</v>
      </c>
      <c r="F29" s="11"/>
      <c r="G29" s="9" t="str">
        <f>C9</f>
        <v>MEDITERRÀNIA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8</v>
      </c>
      <c r="G31" s="9" t="str">
        <f>C13</f>
        <v>NEW STRIKES B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MEDITERRÀNIA B</v>
      </c>
      <c r="E33" s="11">
        <v>0</v>
      </c>
      <c r="G33" s="9" t="str">
        <f>C13</f>
        <v>NEW STRIKES B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LES GAVARRES B</v>
      </c>
      <c r="E35" s="11">
        <v>0</v>
      </c>
      <c r="G35" s="9" t="str">
        <f>C11</f>
        <v>CLUB 69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10</v>
      </c>
      <c r="G37" s="9" t="str">
        <f>G9</f>
        <v>AL-VICI/JOVENTUT B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31</v>
      </c>
      <c r="C45" s="41"/>
      <c r="D45" s="52"/>
      <c r="E45" s="43">
        <f>6+8+7+7+3</f>
        <v>31</v>
      </c>
      <c r="F45" s="43">
        <f>5+5+8+7+9</f>
        <v>34</v>
      </c>
      <c r="G45" s="43">
        <f>8+7+9+8+0</f>
        <v>32</v>
      </c>
      <c r="H45" s="42">
        <f aca="true" t="shared" si="0" ref="H45:H50">SUM(E45:G45)</f>
        <v>97</v>
      </c>
      <c r="J45" s="5"/>
      <c r="K45" s="5"/>
    </row>
    <row r="46" spans="2:11" ht="20.25">
      <c r="B46" s="30" t="s">
        <v>34</v>
      </c>
      <c r="C46" s="26"/>
      <c r="D46" s="13"/>
      <c r="E46" s="43">
        <f>4+6+6+3+9</f>
        <v>28</v>
      </c>
      <c r="F46" s="43">
        <f>1+10+8+3+4</f>
        <v>26</v>
      </c>
      <c r="G46" s="43">
        <f>9+9+10+2+10</f>
        <v>40</v>
      </c>
      <c r="H46" s="42">
        <f t="shared" si="0"/>
        <v>94</v>
      </c>
      <c r="J46" s="14"/>
      <c r="K46" s="14"/>
    </row>
    <row r="47" spans="2:11" ht="20.25">
      <c r="B47" s="38" t="s">
        <v>33</v>
      </c>
      <c r="C47" s="39"/>
      <c r="D47" s="15"/>
      <c r="E47" s="43">
        <f>6+6+3+9+8</f>
        <v>32</v>
      </c>
      <c r="F47" s="43">
        <f>9+3+2+10+3</f>
        <v>27</v>
      </c>
      <c r="G47" s="43">
        <f>1+9+1+8+10</f>
        <v>29</v>
      </c>
      <c r="H47" s="42">
        <f t="shared" si="0"/>
        <v>88</v>
      </c>
      <c r="J47" s="14"/>
      <c r="K47" s="14"/>
    </row>
    <row r="48" spans="2:11" ht="20.25">
      <c r="B48" s="30" t="s">
        <v>36</v>
      </c>
      <c r="C48" s="26"/>
      <c r="D48" s="13"/>
      <c r="E48" s="43">
        <f>8+2+4+7+2</f>
        <v>23</v>
      </c>
      <c r="F48" s="43">
        <f>8+5+2+6+7</f>
        <v>28</v>
      </c>
      <c r="G48" s="43">
        <f>4+3+0+9+0</f>
        <v>16</v>
      </c>
      <c r="H48" s="42">
        <f t="shared" si="0"/>
        <v>67</v>
      </c>
      <c r="J48" s="14"/>
      <c r="K48" s="14"/>
    </row>
    <row r="49" spans="2:11" ht="20.25">
      <c r="B49" s="38" t="s">
        <v>32</v>
      </c>
      <c r="C49" s="39"/>
      <c r="D49" s="15"/>
      <c r="E49" s="43">
        <f>4+4+10+3+1</f>
        <v>22</v>
      </c>
      <c r="F49" s="43">
        <f>5+7+7+4+6</f>
        <v>29</v>
      </c>
      <c r="G49" s="43">
        <f>2+1+3+1+0</f>
        <v>7</v>
      </c>
      <c r="H49" s="42">
        <f t="shared" si="0"/>
        <v>58</v>
      </c>
      <c r="J49" s="14"/>
      <c r="K49" s="14"/>
    </row>
    <row r="50" spans="2:11" ht="20.25">
      <c r="B50" s="38" t="s">
        <v>35</v>
      </c>
      <c r="C50" s="39"/>
      <c r="D50" s="41"/>
      <c r="E50" s="43">
        <f>2+4+0+1+7</f>
        <v>14</v>
      </c>
      <c r="F50" s="43">
        <f>2+0+3+0+1</f>
        <v>6</v>
      </c>
      <c r="G50" s="43">
        <f>6+1+7+2+10</f>
        <v>26</v>
      </c>
      <c r="H50" s="42">
        <f t="shared" si="0"/>
        <v>46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C21" sqref="C21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1.25390625" style="1" customWidth="1"/>
    <col min="4" max="4" width="16.625" style="1" customWidth="1"/>
    <col min="5" max="34" width="3.625" style="1" hidden="1" customWidth="1"/>
    <col min="35" max="35" width="5.875" style="1" bestFit="1" customWidth="1"/>
    <col min="36" max="37" width="5.375" style="1" bestFit="1" customWidth="1"/>
    <col min="38" max="38" width="6.125" style="1" customWidth="1"/>
    <col min="39" max="39" width="7.125" style="1" bestFit="1" customWidth="1"/>
    <col min="40" max="40" width="9.87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4353</v>
      </c>
      <c r="C5" s="48" t="s">
        <v>38</v>
      </c>
      <c r="D5" s="48" t="s">
        <v>31</v>
      </c>
      <c r="E5" s="48">
        <v>223</v>
      </c>
      <c r="F5" s="48">
        <v>212</v>
      </c>
      <c r="G5" s="48">
        <v>148</v>
      </c>
      <c r="H5" s="48">
        <v>151</v>
      </c>
      <c r="I5" s="48">
        <v>197</v>
      </c>
      <c r="J5" s="48">
        <v>175</v>
      </c>
      <c r="K5" s="48">
        <v>204</v>
      </c>
      <c r="L5" s="48">
        <v>227</v>
      </c>
      <c r="M5" s="48">
        <v>184</v>
      </c>
      <c r="N5" s="48">
        <v>198</v>
      </c>
      <c r="O5" s="48">
        <v>182</v>
      </c>
      <c r="P5" s="48">
        <v>164</v>
      </c>
      <c r="Q5" s="48">
        <v>155</v>
      </c>
      <c r="R5" s="48">
        <v>212</v>
      </c>
      <c r="S5" s="48">
        <v>169</v>
      </c>
      <c r="T5" s="48">
        <v>220</v>
      </c>
      <c r="U5" s="48">
        <v>146</v>
      </c>
      <c r="V5" s="48">
        <v>186</v>
      </c>
      <c r="W5" s="48">
        <v>203</v>
      </c>
      <c r="X5" s="48">
        <v>167</v>
      </c>
      <c r="Y5" s="48">
        <v>208</v>
      </c>
      <c r="Z5" s="48">
        <v>200</v>
      </c>
      <c r="AA5" s="48">
        <v>167</v>
      </c>
      <c r="AB5" s="48">
        <v>212</v>
      </c>
      <c r="AC5" s="48">
        <v>218</v>
      </c>
      <c r="AD5" s="48">
        <v>266</v>
      </c>
      <c r="AE5" s="48">
        <v>228</v>
      </c>
      <c r="AF5" s="48">
        <v>166</v>
      </c>
      <c r="AG5" s="48"/>
      <c r="AH5" s="48"/>
      <c r="AI5" s="49">
        <f aca="true" t="shared" si="0" ref="AI5:AI43">SUM(E5:N5)</f>
        <v>1919</v>
      </c>
      <c r="AJ5" s="49">
        <f aca="true" t="shared" si="1" ref="AJ5:AJ43">SUM(O5:X5)</f>
        <v>1804</v>
      </c>
      <c r="AK5" s="49">
        <f aca="true" t="shared" si="2" ref="AK5:AK43">SUM(Y5:AH5)</f>
        <v>1665</v>
      </c>
      <c r="AL5" s="49">
        <f aca="true" t="shared" si="3" ref="AL5:AL43">SUM(AI5:AK5)</f>
        <v>5388</v>
      </c>
      <c r="AM5" s="49">
        <f aca="true" t="shared" si="4" ref="AM5:AM43">COUNT(E5:AH5)</f>
        <v>28</v>
      </c>
      <c r="AN5" s="50">
        <f aca="true" t="shared" si="5" ref="AN5:AN43">(AL5/AM5)</f>
        <v>192.42857142857142</v>
      </c>
    </row>
    <row r="6" spans="1:40" ht="12.75">
      <c r="A6" s="49">
        <v>2</v>
      </c>
      <c r="B6" s="48">
        <v>15028</v>
      </c>
      <c r="C6" s="48" t="s">
        <v>49</v>
      </c>
      <c r="D6" s="48" t="s">
        <v>33</v>
      </c>
      <c r="E6" s="48">
        <v>163</v>
      </c>
      <c r="F6" s="48">
        <v>216</v>
      </c>
      <c r="G6" s="48">
        <v>255</v>
      </c>
      <c r="H6" s="48">
        <v>192</v>
      </c>
      <c r="I6" s="48">
        <v>178</v>
      </c>
      <c r="J6" s="48">
        <v>190</v>
      </c>
      <c r="K6" s="48">
        <v>158</v>
      </c>
      <c r="L6" s="48">
        <v>204</v>
      </c>
      <c r="M6" s="48">
        <v>166</v>
      </c>
      <c r="N6" s="48">
        <v>191</v>
      </c>
      <c r="O6" s="48">
        <v>144</v>
      </c>
      <c r="P6" s="48">
        <v>172</v>
      </c>
      <c r="Q6" s="48">
        <v>169</v>
      </c>
      <c r="R6" s="48">
        <v>180</v>
      </c>
      <c r="S6" s="48">
        <v>181</v>
      </c>
      <c r="T6" s="48">
        <v>181</v>
      </c>
      <c r="U6" s="48"/>
      <c r="V6" s="48"/>
      <c r="W6" s="48"/>
      <c r="X6" s="48"/>
      <c r="Y6" s="48">
        <v>246</v>
      </c>
      <c r="Z6" s="48">
        <v>182</v>
      </c>
      <c r="AA6" s="48">
        <v>219</v>
      </c>
      <c r="AB6" s="48">
        <v>243</v>
      </c>
      <c r="AC6" s="48">
        <v>224</v>
      </c>
      <c r="AD6" s="48">
        <v>169</v>
      </c>
      <c r="AE6" s="48">
        <v>169</v>
      </c>
      <c r="AF6" s="48">
        <v>168</v>
      </c>
      <c r="AG6" s="48">
        <v>195</v>
      </c>
      <c r="AH6" s="48">
        <v>217</v>
      </c>
      <c r="AI6" s="49">
        <f t="shared" si="0"/>
        <v>1913</v>
      </c>
      <c r="AJ6" s="49">
        <f t="shared" si="1"/>
        <v>1027</v>
      </c>
      <c r="AK6" s="49">
        <f t="shared" si="2"/>
        <v>2032</v>
      </c>
      <c r="AL6" s="49">
        <f t="shared" si="3"/>
        <v>4972</v>
      </c>
      <c r="AM6" s="49">
        <f t="shared" si="4"/>
        <v>26</v>
      </c>
      <c r="AN6" s="50">
        <f t="shared" si="5"/>
        <v>191.23076923076923</v>
      </c>
    </row>
    <row r="7" spans="1:40" ht="12.75">
      <c r="A7" s="49">
        <v>3</v>
      </c>
      <c r="B7" s="48">
        <v>4252</v>
      </c>
      <c r="C7" s="48" t="s">
        <v>37</v>
      </c>
      <c r="D7" s="48" t="s">
        <v>31</v>
      </c>
      <c r="E7" s="48">
        <v>159</v>
      </c>
      <c r="F7" s="48">
        <v>234</v>
      </c>
      <c r="G7" s="48">
        <v>200</v>
      </c>
      <c r="H7" s="48">
        <v>155</v>
      </c>
      <c r="I7" s="48">
        <v>209</v>
      </c>
      <c r="J7" s="48">
        <v>230</v>
      </c>
      <c r="K7" s="48">
        <v>181</v>
      </c>
      <c r="L7" s="48">
        <v>223</v>
      </c>
      <c r="M7" s="48">
        <v>231</v>
      </c>
      <c r="N7" s="48">
        <v>179</v>
      </c>
      <c r="O7" s="48">
        <v>171</v>
      </c>
      <c r="P7" s="48">
        <v>206</v>
      </c>
      <c r="Q7" s="48">
        <v>177</v>
      </c>
      <c r="R7" s="48">
        <v>169</v>
      </c>
      <c r="S7" s="48">
        <v>205</v>
      </c>
      <c r="T7" s="48">
        <v>154</v>
      </c>
      <c r="U7" s="48">
        <v>167</v>
      </c>
      <c r="V7" s="48">
        <v>165</v>
      </c>
      <c r="W7" s="48">
        <v>193</v>
      </c>
      <c r="X7" s="48">
        <v>163</v>
      </c>
      <c r="Y7" s="48">
        <v>171</v>
      </c>
      <c r="Z7" s="48">
        <v>199</v>
      </c>
      <c r="AA7" s="48">
        <v>200</v>
      </c>
      <c r="AB7" s="48">
        <v>160</v>
      </c>
      <c r="AC7" s="48">
        <v>207</v>
      </c>
      <c r="AD7" s="48">
        <v>202</v>
      </c>
      <c r="AE7" s="48">
        <v>234</v>
      </c>
      <c r="AF7" s="48">
        <v>145</v>
      </c>
      <c r="AG7" s="48"/>
      <c r="AH7" s="48"/>
      <c r="AI7" s="49">
        <f t="shared" si="0"/>
        <v>2001</v>
      </c>
      <c r="AJ7" s="49">
        <f t="shared" si="1"/>
        <v>1770</v>
      </c>
      <c r="AK7" s="49">
        <f t="shared" si="2"/>
        <v>1518</v>
      </c>
      <c r="AL7" s="49">
        <f t="shared" si="3"/>
        <v>5289</v>
      </c>
      <c r="AM7" s="49">
        <f t="shared" si="4"/>
        <v>28</v>
      </c>
      <c r="AN7" s="50">
        <f t="shared" si="5"/>
        <v>188.89285714285714</v>
      </c>
    </row>
    <row r="8" spans="1:40" ht="12.75">
      <c r="A8" s="49">
        <v>4</v>
      </c>
      <c r="B8" s="48">
        <v>3011</v>
      </c>
      <c r="C8" s="48" t="s">
        <v>45</v>
      </c>
      <c r="D8" s="48" t="s">
        <v>42</v>
      </c>
      <c r="E8" s="48">
        <v>170</v>
      </c>
      <c r="F8" s="48">
        <v>183</v>
      </c>
      <c r="G8" s="48">
        <v>231</v>
      </c>
      <c r="H8" s="48">
        <v>173</v>
      </c>
      <c r="I8" s="48">
        <v>175</v>
      </c>
      <c r="J8" s="48">
        <v>177</v>
      </c>
      <c r="K8" s="48">
        <v>201</v>
      </c>
      <c r="L8" s="48">
        <v>181</v>
      </c>
      <c r="M8" s="48">
        <v>168</v>
      </c>
      <c r="N8" s="48">
        <v>184</v>
      </c>
      <c r="O8" s="48">
        <v>211</v>
      </c>
      <c r="P8" s="48">
        <v>165</v>
      </c>
      <c r="Q8" s="48">
        <v>179</v>
      </c>
      <c r="R8" s="48">
        <v>210</v>
      </c>
      <c r="S8" s="48">
        <v>236</v>
      </c>
      <c r="T8" s="48">
        <v>221</v>
      </c>
      <c r="U8" s="48">
        <v>180</v>
      </c>
      <c r="V8" s="48">
        <v>186</v>
      </c>
      <c r="W8" s="48">
        <v>156</v>
      </c>
      <c r="X8" s="48">
        <v>189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1843</v>
      </c>
      <c r="AJ8" s="49">
        <f t="shared" si="1"/>
        <v>1933</v>
      </c>
      <c r="AK8" s="49">
        <f t="shared" si="2"/>
        <v>0</v>
      </c>
      <c r="AL8" s="49">
        <f t="shared" si="3"/>
        <v>3776</v>
      </c>
      <c r="AM8" s="49">
        <f t="shared" si="4"/>
        <v>20</v>
      </c>
      <c r="AN8" s="50">
        <f t="shared" si="5"/>
        <v>188.8</v>
      </c>
    </row>
    <row r="9" spans="1:40" ht="12.75">
      <c r="A9" s="49">
        <v>5</v>
      </c>
      <c r="B9" s="48">
        <v>30183</v>
      </c>
      <c r="C9" s="48" t="s">
        <v>70</v>
      </c>
      <c r="D9" s="48" t="s">
        <v>35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>
        <v>227</v>
      </c>
      <c r="Z9" s="48">
        <v>185</v>
      </c>
      <c r="AA9" s="48">
        <v>183</v>
      </c>
      <c r="AB9" s="48">
        <v>179</v>
      </c>
      <c r="AC9" s="48">
        <v>171</v>
      </c>
      <c r="AD9" s="48">
        <v>200</v>
      </c>
      <c r="AE9" s="48">
        <v>158</v>
      </c>
      <c r="AF9" s="48">
        <v>181</v>
      </c>
      <c r="AG9" s="48">
        <v>205</v>
      </c>
      <c r="AH9" s="48">
        <v>191</v>
      </c>
      <c r="AI9" s="49">
        <f t="shared" si="0"/>
        <v>0</v>
      </c>
      <c r="AJ9" s="49">
        <f t="shared" si="1"/>
        <v>0</v>
      </c>
      <c r="AK9" s="49">
        <f t="shared" si="2"/>
        <v>1880</v>
      </c>
      <c r="AL9" s="49">
        <f t="shared" si="3"/>
        <v>1880</v>
      </c>
      <c r="AM9" s="49">
        <f t="shared" si="4"/>
        <v>10</v>
      </c>
      <c r="AN9" s="50">
        <f t="shared" si="5"/>
        <v>188</v>
      </c>
    </row>
    <row r="10" spans="1:40" ht="12.75">
      <c r="A10" s="49">
        <v>6</v>
      </c>
      <c r="B10" s="48">
        <v>15031</v>
      </c>
      <c r="C10" s="48" t="s">
        <v>46</v>
      </c>
      <c r="D10" s="48" t="s">
        <v>33</v>
      </c>
      <c r="E10" s="48">
        <v>276</v>
      </c>
      <c r="F10" s="48">
        <v>183</v>
      </c>
      <c r="G10" s="48">
        <v>192</v>
      </c>
      <c r="H10" s="48">
        <v>189</v>
      </c>
      <c r="I10" s="48">
        <v>203</v>
      </c>
      <c r="J10" s="48">
        <v>236</v>
      </c>
      <c r="K10" s="48">
        <v>145</v>
      </c>
      <c r="L10" s="48">
        <v>168</v>
      </c>
      <c r="M10" s="48">
        <v>190</v>
      </c>
      <c r="N10" s="48">
        <v>223</v>
      </c>
      <c r="O10" s="48">
        <v>181</v>
      </c>
      <c r="P10" s="48">
        <v>196</v>
      </c>
      <c r="Q10" s="48">
        <v>194</v>
      </c>
      <c r="R10" s="48">
        <v>161</v>
      </c>
      <c r="S10" s="48">
        <v>161</v>
      </c>
      <c r="T10" s="48">
        <v>176</v>
      </c>
      <c r="U10" s="48">
        <v>189</v>
      </c>
      <c r="V10" s="48">
        <v>190</v>
      </c>
      <c r="W10" s="48"/>
      <c r="X10" s="48"/>
      <c r="Y10" s="48">
        <v>179</v>
      </c>
      <c r="Z10" s="48">
        <v>154</v>
      </c>
      <c r="AA10" s="48">
        <v>181</v>
      </c>
      <c r="AB10" s="48">
        <v>147</v>
      </c>
      <c r="AC10" s="48"/>
      <c r="AD10" s="48"/>
      <c r="AE10" s="48">
        <v>136</v>
      </c>
      <c r="AF10" s="48">
        <v>185</v>
      </c>
      <c r="AG10" s="48">
        <v>226</v>
      </c>
      <c r="AH10" s="48">
        <v>175</v>
      </c>
      <c r="AI10" s="49">
        <f t="shared" si="0"/>
        <v>2005</v>
      </c>
      <c r="AJ10" s="49">
        <f t="shared" si="1"/>
        <v>1448</v>
      </c>
      <c r="AK10" s="49">
        <f t="shared" si="2"/>
        <v>1383</v>
      </c>
      <c r="AL10" s="49">
        <f t="shared" si="3"/>
        <v>4836</v>
      </c>
      <c r="AM10" s="49">
        <f t="shared" si="4"/>
        <v>26</v>
      </c>
      <c r="AN10" s="50">
        <f t="shared" si="5"/>
        <v>186</v>
      </c>
    </row>
    <row r="11" spans="1:40" ht="12.75">
      <c r="A11" s="49">
        <v>7</v>
      </c>
      <c r="B11" s="48">
        <v>4350</v>
      </c>
      <c r="C11" s="48" t="s">
        <v>67</v>
      </c>
      <c r="D11" s="48" t="s">
        <v>31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179</v>
      </c>
      <c r="P11" s="48">
        <v>183</v>
      </c>
      <c r="Q11" s="48">
        <v>134</v>
      </c>
      <c r="R11" s="48">
        <v>191</v>
      </c>
      <c r="S11" s="48">
        <v>163</v>
      </c>
      <c r="T11" s="48">
        <v>164</v>
      </c>
      <c r="U11" s="48">
        <v>211</v>
      </c>
      <c r="V11" s="48">
        <v>172</v>
      </c>
      <c r="W11" s="48">
        <v>219</v>
      </c>
      <c r="X11" s="48">
        <v>216</v>
      </c>
      <c r="Y11" s="48">
        <v>205</v>
      </c>
      <c r="Z11" s="48">
        <v>165</v>
      </c>
      <c r="AA11" s="48">
        <v>189</v>
      </c>
      <c r="AB11" s="48">
        <v>175</v>
      </c>
      <c r="AC11" s="48">
        <v>176</v>
      </c>
      <c r="AD11" s="48">
        <v>160</v>
      </c>
      <c r="AE11" s="48">
        <v>182</v>
      </c>
      <c r="AF11" s="48">
        <v>244</v>
      </c>
      <c r="AG11" s="48"/>
      <c r="AH11" s="48"/>
      <c r="AI11" s="49">
        <f t="shared" si="0"/>
        <v>0</v>
      </c>
      <c r="AJ11" s="49">
        <f t="shared" si="1"/>
        <v>1832</v>
      </c>
      <c r="AK11" s="49">
        <f t="shared" si="2"/>
        <v>1496</v>
      </c>
      <c r="AL11" s="49">
        <f t="shared" si="3"/>
        <v>3328</v>
      </c>
      <c r="AM11" s="49">
        <f t="shared" si="4"/>
        <v>18</v>
      </c>
      <c r="AN11" s="50">
        <f t="shared" si="5"/>
        <v>184.88888888888889</v>
      </c>
    </row>
    <row r="12" spans="1:40" ht="12.75">
      <c r="A12" s="49">
        <v>8</v>
      </c>
      <c r="B12" s="48">
        <v>2742</v>
      </c>
      <c r="C12" s="48" t="s">
        <v>58</v>
      </c>
      <c r="D12" s="48" t="s">
        <v>35</v>
      </c>
      <c r="E12" s="48">
        <v>195</v>
      </c>
      <c r="F12" s="48">
        <v>194</v>
      </c>
      <c r="G12" s="48">
        <v>159</v>
      </c>
      <c r="H12" s="48">
        <v>184</v>
      </c>
      <c r="I12" s="48">
        <v>175</v>
      </c>
      <c r="J12" s="48">
        <v>167</v>
      </c>
      <c r="K12" s="48">
        <v>210</v>
      </c>
      <c r="L12" s="48">
        <v>187</v>
      </c>
      <c r="M12" s="48">
        <v>217</v>
      </c>
      <c r="N12" s="48">
        <v>228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>
        <v>191</v>
      </c>
      <c r="Z12" s="48">
        <v>189</v>
      </c>
      <c r="AA12" s="48">
        <v>139</v>
      </c>
      <c r="AB12" s="48">
        <v>187</v>
      </c>
      <c r="AC12" s="48">
        <v>158</v>
      </c>
      <c r="AD12" s="48">
        <v>191</v>
      </c>
      <c r="AE12" s="48">
        <v>168</v>
      </c>
      <c r="AF12" s="48">
        <v>161</v>
      </c>
      <c r="AG12" s="48">
        <v>154</v>
      </c>
      <c r="AH12" s="48">
        <v>207</v>
      </c>
      <c r="AI12" s="49">
        <f t="shared" si="0"/>
        <v>1916</v>
      </c>
      <c r="AJ12" s="49">
        <f t="shared" si="1"/>
        <v>0</v>
      </c>
      <c r="AK12" s="49">
        <f t="shared" si="2"/>
        <v>1745</v>
      </c>
      <c r="AL12" s="49">
        <f t="shared" si="3"/>
        <v>3661</v>
      </c>
      <c r="AM12" s="49">
        <f t="shared" si="4"/>
        <v>20</v>
      </c>
      <c r="AN12" s="50">
        <f t="shared" si="5"/>
        <v>183.05</v>
      </c>
    </row>
    <row r="13" spans="1:40" ht="12.75">
      <c r="A13" s="49">
        <v>9</v>
      </c>
      <c r="B13" s="48">
        <v>15502</v>
      </c>
      <c r="C13" s="48" t="s">
        <v>55</v>
      </c>
      <c r="D13" s="48" t="s">
        <v>34</v>
      </c>
      <c r="E13" s="48"/>
      <c r="F13" s="48"/>
      <c r="G13" s="48">
        <v>196</v>
      </c>
      <c r="H13" s="48">
        <v>143</v>
      </c>
      <c r="I13" s="48">
        <v>183</v>
      </c>
      <c r="J13" s="48">
        <v>241</v>
      </c>
      <c r="K13" s="48">
        <v>182</v>
      </c>
      <c r="L13" s="48">
        <v>181</v>
      </c>
      <c r="M13" s="48">
        <v>192</v>
      </c>
      <c r="N13" s="48">
        <v>173</v>
      </c>
      <c r="O13" s="48">
        <v>140</v>
      </c>
      <c r="P13" s="48">
        <v>172</v>
      </c>
      <c r="Q13" s="48">
        <v>178</v>
      </c>
      <c r="R13" s="48">
        <v>186</v>
      </c>
      <c r="S13" s="48">
        <v>171</v>
      </c>
      <c r="T13" s="48">
        <v>184</v>
      </c>
      <c r="U13" s="48">
        <v>147</v>
      </c>
      <c r="V13" s="48">
        <v>172</v>
      </c>
      <c r="W13" s="48">
        <v>155</v>
      </c>
      <c r="X13" s="48">
        <v>177</v>
      </c>
      <c r="Y13" s="48">
        <v>158</v>
      </c>
      <c r="Z13" s="48">
        <v>200</v>
      </c>
      <c r="AA13" s="48">
        <v>211</v>
      </c>
      <c r="AB13" s="48">
        <v>160</v>
      </c>
      <c r="AC13" s="48">
        <v>215</v>
      </c>
      <c r="AD13" s="48">
        <v>194</v>
      </c>
      <c r="AE13" s="48">
        <v>192</v>
      </c>
      <c r="AF13" s="48">
        <v>211</v>
      </c>
      <c r="AG13" s="48">
        <v>218</v>
      </c>
      <c r="AH13" s="48">
        <v>191</v>
      </c>
      <c r="AI13" s="49">
        <f t="shared" si="0"/>
        <v>1491</v>
      </c>
      <c r="AJ13" s="49">
        <f t="shared" si="1"/>
        <v>1682</v>
      </c>
      <c r="AK13" s="49">
        <f t="shared" si="2"/>
        <v>1950</v>
      </c>
      <c r="AL13" s="49">
        <f t="shared" si="3"/>
        <v>5123</v>
      </c>
      <c r="AM13" s="49">
        <f t="shared" si="4"/>
        <v>28</v>
      </c>
      <c r="AN13" s="50">
        <f t="shared" si="5"/>
        <v>182.96428571428572</v>
      </c>
    </row>
    <row r="14" spans="1:40" ht="12.75">
      <c r="A14" s="49">
        <v>10</v>
      </c>
      <c r="B14" s="48">
        <v>5467</v>
      </c>
      <c r="C14" s="48" t="s">
        <v>50</v>
      </c>
      <c r="D14" s="48" t="s">
        <v>33</v>
      </c>
      <c r="E14" s="48"/>
      <c r="F14" s="48"/>
      <c r="G14" s="48">
        <v>171</v>
      </c>
      <c r="H14" s="48">
        <v>193</v>
      </c>
      <c r="I14" s="48">
        <v>234</v>
      </c>
      <c r="J14" s="48">
        <v>173</v>
      </c>
      <c r="K14" s="48">
        <v>198</v>
      </c>
      <c r="L14" s="48">
        <v>216</v>
      </c>
      <c r="M14" s="48">
        <v>216</v>
      </c>
      <c r="N14" s="48"/>
      <c r="O14" s="48">
        <v>146</v>
      </c>
      <c r="P14" s="48">
        <v>191</v>
      </c>
      <c r="Q14" s="48">
        <v>191</v>
      </c>
      <c r="R14" s="48">
        <v>178</v>
      </c>
      <c r="S14" s="48">
        <v>200</v>
      </c>
      <c r="T14" s="48">
        <v>162</v>
      </c>
      <c r="U14" s="48">
        <v>193</v>
      </c>
      <c r="V14" s="48">
        <v>202</v>
      </c>
      <c r="W14" s="48">
        <v>162</v>
      </c>
      <c r="X14" s="48">
        <v>166</v>
      </c>
      <c r="Y14" s="48">
        <v>138</v>
      </c>
      <c r="Z14" s="48">
        <v>164</v>
      </c>
      <c r="AA14" s="48">
        <v>200</v>
      </c>
      <c r="AB14" s="48">
        <v>193</v>
      </c>
      <c r="AC14" s="48">
        <v>176</v>
      </c>
      <c r="AD14" s="48">
        <v>155</v>
      </c>
      <c r="AE14" s="48">
        <v>195</v>
      </c>
      <c r="AF14" s="48">
        <v>155</v>
      </c>
      <c r="AG14" s="48"/>
      <c r="AH14" s="48"/>
      <c r="AI14" s="49">
        <f t="shared" si="0"/>
        <v>1401</v>
      </c>
      <c r="AJ14" s="49">
        <f t="shared" si="1"/>
        <v>1791</v>
      </c>
      <c r="AK14" s="49">
        <f t="shared" si="2"/>
        <v>1376</v>
      </c>
      <c r="AL14" s="49">
        <f t="shared" si="3"/>
        <v>4568</v>
      </c>
      <c r="AM14" s="49">
        <f t="shared" si="4"/>
        <v>25</v>
      </c>
      <c r="AN14" s="50">
        <f t="shared" si="5"/>
        <v>182.72</v>
      </c>
    </row>
    <row r="15" spans="1:40" ht="12.75">
      <c r="A15" s="49">
        <v>11</v>
      </c>
      <c r="B15" s="48">
        <v>9569</v>
      </c>
      <c r="C15" s="48" t="s">
        <v>56</v>
      </c>
      <c r="D15" s="48" t="s">
        <v>34</v>
      </c>
      <c r="E15" s="48">
        <v>159</v>
      </c>
      <c r="F15" s="48">
        <v>198</v>
      </c>
      <c r="G15" s="48">
        <v>212</v>
      </c>
      <c r="H15" s="48">
        <v>177</v>
      </c>
      <c r="I15" s="48">
        <v>166</v>
      </c>
      <c r="J15" s="48">
        <v>217</v>
      </c>
      <c r="K15" s="48">
        <v>144</v>
      </c>
      <c r="L15" s="48">
        <v>184</v>
      </c>
      <c r="M15" s="48">
        <v>191</v>
      </c>
      <c r="N15" s="48">
        <v>243</v>
      </c>
      <c r="O15" s="48">
        <v>135</v>
      </c>
      <c r="P15" s="48">
        <v>127</v>
      </c>
      <c r="Q15" s="48">
        <v>216</v>
      </c>
      <c r="R15" s="48">
        <v>156</v>
      </c>
      <c r="S15" s="48">
        <v>192</v>
      </c>
      <c r="T15" s="48">
        <v>193</v>
      </c>
      <c r="U15" s="48">
        <v>145</v>
      </c>
      <c r="V15" s="48">
        <v>161</v>
      </c>
      <c r="W15" s="48">
        <v>198</v>
      </c>
      <c r="X15" s="48">
        <v>145</v>
      </c>
      <c r="Y15" s="48">
        <v>162</v>
      </c>
      <c r="Z15" s="48">
        <v>156</v>
      </c>
      <c r="AA15" s="48">
        <v>199</v>
      </c>
      <c r="AB15" s="48">
        <v>176</v>
      </c>
      <c r="AC15" s="48">
        <v>203</v>
      </c>
      <c r="AD15" s="48">
        <v>171</v>
      </c>
      <c r="AE15" s="48">
        <v>188</v>
      </c>
      <c r="AF15" s="48">
        <v>211</v>
      </c>
      <c r="AG15" s="48">
        <v>185</v>
      </c>
      <c r="AH15" s="48">
        <v>225</v>
      </c>
      <c r="AI15" s="49">
        <f t="shared" si="0"/>
        <v>1891</v>
      </c>
      <c r="AJ15" s="49">
        <f t="shared" si="1"/>
        <v>1668</v>
      </c>
      <c r="AK15" s="49">
        <f t="shared" si="2"/>
        <v>1876</v>
      </c>
      <c r="AL15" s="49">
        <f t="shared" si="3"/>
        <v>5435</v>
      </c>
      <c r="AM15" s="49">
        <f t="shared" si="4"/>
        <v>30</v>
      </c>
      <c r="AN15" s="50">
        <f t="shared" si="5"/>
        <v>181.16666666666666</v>
      </c>
    </row>
    <row r="16" spans="1:40" ht="12.75">
      <c r="A16" s="49">
        <v>12</v>
      </c>
      <c r="B16" s="48">
        <v>21468</v>
      </c>
      <c r="C16" s="48" t="s">
        <v>53</v>
      </c>
      <c r="D16" s="48" t="s">
        <v>34</v>
      </c>
      <c r="E16" s="48">
        <v>149</v>
      </c>
      <c r="F16" s="48">
        <v>177</v>
      </c>
      <c r="G16" s="48">
        <v>169</v>
      </c>
      <c r="H16" s="48">
        <v>181</v>
      </c>
      <c r="I16" s="48">
        <v>153</v>
      </c>
      <c r="J16" s="48">
        <v>187</v>
      </c>
      <c r="K16" s="48">
        <v>198</v>
      </c>
      <c r="L16" s="48">
        <v>171</v>
      </c>
      <c r="M16" s="48">
        <v>176</v>
      </c>
      <c r="N16" s="48">
        <v>182</v>
      </c>
      <c r="O16" s="48">
        <v>255</v>
      </c>
      <c r="P16" s="48">
        <v>235</v>
      </c>
      <c r="Q16" s="48">
        <v>181</v>
      </c>
      <c r="R16" s="48">
        <v>198</v>
      </c>
      <c r="S16" s="48">
        <v>170</v>
      </c>
      <c r="T16" s="48">
        <v>157</v>
      </c>
      <c r="U16" s="48">
        <v>193</v>
      </c>
      <c r="V16" s="48">
        <v>174</v>
      </c>
      <c r="W16" s="48">
        <v>160</v>
      </c>
      <c r="X16" s="48">
        <v>138</v>
      </c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 t="shared" si="0"/>
        <v>1743</v>
      </c>
      <c r="AJ16" s="49">
        <f t="shared" si="1"/>
        <v>1861</v>
      </c>
      <c r="AK16" s="49">
        <f t="shared" si="2"/>
        <v>0</v>
      </c>
      <c r="AL16" s="49">
        <f>SUM(AI16:AK16)</f>
        <v>3604</v>
      </c>
      <c r="AM16" s="49">
        <f t="shared" si="4"/>
        <v>20</v>
      </c>
      <c r="AN16" s="50">
        <f t="shared" si="5"/>
        <v>180.2</v>
      </c>
    </row>
    <row r="17" spans="1:40" ht="12.75">
      <c r="A17" s="49">
        <v>13</v>
      </c>
      <c r="B17" s="48">
        <v>3200</v>
      </c>
      <c r="C17" s="48" t="s">
        <v>63</v>
      </c>
      <c r="D17" s="48" t="s">
        <v>62</v>
      </c>
      <c r="E17" s="48">
        <v>161</v>
      </c>
      <c r="F17" s="48">
        <v>177</v>
      </c>
      <c r="G17" s="48">
        <v>225</v>
      </c>
      <c r="H17" s="48">
        <v>144</v>
      </c>
      <c r="I17" s="48"/>
      <c r="J17" s="48"/>
      <c r="K17" s="48">
        <v>181</v>
      </c>
      <c r="L17" s="48">
        <v>178</v>
      </c>
      <c r="M17" s="48">
        <v>184</v>
      </c>
      <c r="N17" s="48">
        <v>179</v>
      </c>
      <c r="O17" s="48">
        <v>156</v>
      </c>
      <c r="P17" s="48">
        <v>161</v>
      </c>
      <c r="Q17" s="48"/>
      <c r="R17" s="48"/>
      <c r="S17" s="48">
        <v>146</v>
      </c>
      <c r="T17" s="48">
        <v>159</v>
      </c>
      <c r="U17" s="48">
        <v>212</v>
      </c>
      <c r="V17" s="48">
        <v>235</v>
      </c>
      <c r="W17" s="48">
        <v>178</v>
      </c>
      <c r="X17" s="48">
        <v>196</v>
      </c>
      <c r="Y17" s="48">
        <v>169</v>
      </c>
      <c r="Z17" s="48">
        <v>203</v>
      </c>
      <c r="AA17" s="48">
        <v>170</v>
      </c>
      <c r="AB17" s="48">
        <v>190</v>
      </c>
      <c r="AC17" s="48">
        <v>160</v>
      </c>
      <c r="AD17" s="48">
        <v>203</v>
      </c>
      <c r="AE17" s="48">
        <v>182</v>
      </c>
      <c r="AF17" s="48">
        <v>167</v>
      </c>
      <c r="AG17" s="48">
        <v>177</v>
      </c>
      <c r="AH17" s="48">
        <v>156</v>
      </c>
      <c r="AI17" s="49">
        <f>SUM(E17:N17)</f>
        <v>1429</v>
      </c>
      <c r="AJ17" s="49">
        <f>SUM(O17:X17)</f>
        <v>1443</v>
      </c>
      <c r="AK17" s="49">
        <f>SUM(Y17:AH17)</f>
        <v>1777</v>
      </c>
      <c r="AL17" s="49">
        <f t="shared" si="3"/>
        <v>4649</v>
      </c>
      <c r="AM17" s="49">
        <f>COUNT(E17:AH17)</f>
        <v>26</v>
      </c>
      <c r="AN17" s="50">
        <f>(AL17/AM17)</f>
        <v>178.80769230769232</v>
      </c>
    </row>
    <row r="18" spans="1:40" ht="12.75">
      <c r="A18" s="49">
        <v>14</v>
      </c>
      <c r="B18" s="48">
        <v>2999</v>
      </c>
      <c r="C18" s="48" t="s">
        <v>44</v>
      </c>
      <c r="D18" s="48" t="s">
        <v>42</v>
      </c>
      <c r="E18" s="48">
        <v>210</v>
      </c>
      <c r="F18" s="48">
        <v>197</v>
      </c>
      <c r="G18" s="48">
        <v>180</v>
      </c>
      <c r="H18" s="48">
        <v>212</v>
      </c>
      <c r="I18" s="48">
        <v>193</v>
      </c>
      <c r="J18" s="48">
        <v>202</v>
      </c>
      <c r="K18" s="48">
        <v>217</v>
      </c>
      <c r="L18" s="48">
        <v>131</v>
      </c>
      <c r="M18" s="48">
        <v>135</v>
      </c>
      <c r="N18" s="48">
        <v>210</v>
      </c>
      <c r="O18" s="48">
        <v>170</v>
      </c>
      <c r="P18" s="48">
        <v>182</v>
      </c>
      <c r="Q18" s="48">
        <v>162</v>
      </c>
      <c r="R18" s="48">
        <v>164</v>
      </c>
      <c r="S18" s="48">
        <v>190</v>
      </c>
      <c r="T18" s="48">
        <v>204</v>
      </c>
      <c r="U18" s="48">
        <v>168</v>
      </c>
      <c r="V18" s="48">
        <v>181</v>
      </c>
      <c r="W18" s="48">
        <v>191</v>
      </c>
      <c r="X18" s="48">
        <v>162</v>
      </c>
      <c r="Y18" s="48">
        <v>213</v>
      </c>
      <c r="Z18" s="48">
        <v>171</v>
      </c>
      <c r="AA18" s="48">
        <v>160</v>
      </c>
      <c r="AB18" s="48">
        <v>202</v>
      </c>
      <c r="AC18" s="48">
        <v>156</v>
      </c>
      <c r="AD18" s="48">
        <v>147</v>
      </c>
      <c r="AE18" s="48">
        <v>183</v>
      </c>
      <c r="AF18" s="48">
        <v>152</v>
      </c>
      <c r="AG18" s="48">
        <v>161</v>
      </c>
      <c r="AH18" s="48">
        <v>139</v>
      </c>
      <c r="AI18" s="49">
        <f t="shared" si="0"/>
        <v>1887</v>
      </c>
      <c r="AJ18" s="49">
        <f t="shared" si="1"/>
        <v>1774</v>
      </c>
      <c r="AK18" s="49">
        <f t="shared" si="2"/>
        <v>1684</v>
      </c>
      <c r="AL18" s="49">
        <f t="shared" si="3"/>
        <v>5345</v>
      </c>
      <c r="AM18" s="49">
        <f t="shared" si="4"/>
        <v>30</v>
      </c>
      <c r="AN18" s="50">
        <f t="shared" si="5"/>
        <v>178.16666666666666</v>
      </c>
    </row>
    <row r="19" spans="1:40" ht="12.75">
      <c r="A19" s="49">
        <v>15</v>
      </c>
      <c r="B19" s="48">
        <v>4355</v>
      </c>
      <c r="C19" s="48" t="s">
        <v>39</v>
      </c>
      <c r="D19" s="48" t="s">
        <v>31</v>
      </c>
      <c r="E19" s="48"/>
      <c r="F19" s="48">
        <v>179</v>
      </c>
      <c r="G19" s="48">
        <v>152</v>
      </c>
      <c r="H19" s="48">
        <v>233</v>
      </c>
      <c r="I19" s="48">
        <v>173</v>
      </c>
      <c r="J19" s="48">
        <v>205</v>
      </c>
      <c r="K19" s="48">
        <v>178</v>
      </c>
      <c r="L19" s="48">
        <v>170</v>
      </c>
      <c r="M19" s="48">
        <v>173</v>
      </c>
      <c r="N19" s="48">
        <v>139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>
        <f t="shared" si="0"/>
        <v>1602</v>
      </c>
      <c r="AJ19" s="49">
        <f t="shared" si="1"/>
        <v>0</v>
      </c>
      <c r="AK19" s="49">
        <f t="shared" si="2"/>
        <v>0</v>
      </c>
      <c r="AL19" s="49">
        <f t="shared" si="3"/>
        <v>1602</v>
      </c>
      <c r="AM19" s="49">
        <f t="shared" si="4"/>
        <v>9</v>
      </c>
      <c r="AN19" s="50">
        <f t="shared" si="5"/>
        <v>178</v>
      </c>
    </row>
    <row r="20" spans="1:40" ht="12.75">
      <c r="A20" s="49">
        <v>16</v>
      </c>
      <c r="B20" s="48">
        <v>4578</v>
      </c>
      <c r="C20" s="48" t="s">
        <v>66</v>
      </c>
      <c r="D20" s="48" t="s">
        <v>62</v>
      </c>
      <c r="E20" s="48">
        <v>168</v>
      </c>
      <c r="F20" s="48">
        <v>199</v>
      </c>
      <c r="G20" s="48">
        <v>153</v>
      </c>
      <c r="H20" s="48">
        <v>158</v>
      </c>
      <c r="I20" s="48">
        <v>188</v>
      </c>
      <c r="J20" s="48">
        <v>194</v>
      </c>
      <c r="K20" s="48"/>
      <c r="L20" s="48"/>
      <c r="M20" s="48">
        <v>181</v>
      </c>
      <c r="N20" s="48">
        <v>212</v>
      </c>
      <c r="O20" s="48"/>
      <c r="P20" s="48"/>
      <c r="Q20" s="48">
        <v>201</v>
      </c>
      <c r="R20" s="48">
        <v>149</v>
      </c>
      <c r="S20" s="48">
        <v>205</v>
      </c>
      <c r="T20" s="48">
        <v>167</v>
      </c>
      <c r="U20" s="48">
        <v>193</v>
      </c>
      <c r="V20" s="48">
        <v>182</v>
      </c>
      <c r="W20" s="48">
        <v>152</v>
      </c>
      <c r="X20" s="48">
        <v>183</v>
      </c>
      <c r="Y20" s="48">
        <v>181</v>
      </c>
      <c r="Z20" s="48">
        <v>166</v>
      </c>
      <c r="AA20" s="48">
        <v>154</v>
      </c>
      <c r="AB20" s="48">
        <v>178</v>
      </c>
      <c r="AC20" s="48">
        <v>169</v>
      </c>
      <c r="AD20" s="48">
        <v>134</v>
      </c>
      <c r="AE20" s="48">
        <v>202</v>
      </c>
      <c r="AF20" s="48">
        <v>176</v>
      </c>
      <c r="AG20" s="48">
        <v>163</v>
      </c>
      <c r="AH20" s="48">
        <v>205</v>
      </c>
      <c r="AI20" s="49">
        <f t="shared" si="0"/>
        <v>1453</v>
      </c>
      <c r="AJ20" s="49">
        <f t="shared" si="1"/>
        <v>1432</v>
      </c>
      <c r="AK20" s="49">
        <f t="shared" si="2"/>
        <v>1728</v>
      </c>
      <c r="AL20" s="49">
        <f t="shared" si="3"/>
        <v>4613</v>
      </c>
      <c r="AM20" s="49">
        <f t="shared" si="4"/>
        <v>26</v>
      </c>
      <c r="AN20" s="50">
        <f t="shared" si="5"/>
        <v>177.42307692307693</v>
      </c>
    </row>
    <row r="21" spans="1:40" ht="12.75">
      <c r="A21" s="49">
        <v>17</v>
      </c>
      <c r="B21" s="48">
        <v>8556</v>
      </c>
      <c r="C21" s="48" t="s">
        <v>40</v>
      </c>
      <c r="D21" s="48" t="s">
        <v>31</v>
      </c>
      <c r="E21" s="48">
        <v>162</v>
      </c>
      <c r="F21" s="48">
        <v>236</v>
      </c>
      <c r="G21" s="48">
        <v>181</v>
      </c>
      <c r="H21" s="48">
        <v>185</v>
      </c>
      <c r="I21" s="48">
        <v>202</v>
      </c>
      <c r="J21" s="48">
        <v>165</v>
      </c>
      <c r="K21" s="48">
        <v>222</v>
      </c>
      <c r="L21" s="48">
        <v>139</v>
      </c>
      <c r="M21" s="48">
        <v>191</v>
      </c>
      <c r="N21" s="48">
        <v>150</v>
      </c>
      <c r="O21" s="48">
        <v>134</v>
      </c>
      <c r="P21" s="48">
        <v>166</v>
      </c>
      <c r="Q21" s="48">
        <v>171</v>
      </c>
      <c r="R21" s="48">
        <v>172</v>
      </c>
      <c r="S21" s="48">
        <v>199</v>
      </c>
      <c r="T21" s="48">
        <v>188</v>
      </c>
      <c r="U21" s="48">
        <v>205</v>
      </c>
      <c r="V21" s="48">
        <v>213</v>
      </c>
      <c r="W21" s="48">
        <v>130</v>
      </c>
      <c r="X21" s="48">
        <v>147</v>
      </c>
      <c r="Y21" s="48">
        <v>152</v>
      </c>
      <c r="Z21" s="48">
        <v>143</v>
      </c>
      <c r="AA21" s="48">
        <v>200</v>
      </c>
      <c r="AB21" s="48">
        <v>156</v>
      </c>
      <c r="AC21" s="48">
        <v>217</v>
      </c>
      <c r="AD21" s="48">
        <v>166</v>
      </c>
      <c r="AE21" s="48">
        <v>154</v>
      </c>
      <c r="AF21" s="48">
        <v>201</v>
      </c>
      <c r="AG21" s="48"/>
      <c r="AH21" s="48"/>
      <c r="AI21" s="49">
        <f t="shared" si="0"/>
        <v>1833</v>
      </c>
      <c r="AJ21" s="49">
        <f t="shared" si="1"/>
        <v>1725</v>
      </c>
      <c r="AK21" s="49">
        <f t="shared" si="2"/>
        <v>1389</v>
      </c>
      <c r="AL21" s="49">
        <f t="shared" si="3"/>
        <v>4947</v>
      </c>
      <c r="AM21" s="49">
        <f t="shared" si="4"/>
        <v>28</v>
      </c>
      <c r="AN21" s="50">
        <f t="shared" si="5"/>
        <v>176.67857142857142</v>
      </c>
    </row>
    <row r="22" spans="1:40" ht="12.75">
      <c r="A22" s="49">
        <v>18</v>
      </c>
      <c r="B22" s="48">
        <v>4696</v>
      </c>
      <c r="C22" s="48" t="s">
        <v>69</v>
      </c>
      <c r="D22" s="48" t="s">
        <v>34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>
        <v>236</v>
      </c>
      <c r="Z22" s="48">
        <v>169</v>
      </c>
      <c r="AA22" s="48">
        <v>178</v>
      </c>
      <c r="AB22" s="48">
        <v>191</v>
      </c>
      <c r="AC22" s="48">
        <v>182</v>
      </c>
      <c r="AD22" s="48">
        <v>210</v>
      </c>
      <c r="AE22" s="48">
        <v>124</v>
      </c>
      <c r="AF22" s="48">
        <v>147</v>
      </c>
      <c r="AG22" s="48">
        <v>151</v>
      </c>
      <c r="AH22" s="48">
        <v>169</v>
      </c>
      <c r="AI22" s="49">
        <f t="shared" si="0"/>
        <v>0</v>
      </c>
      <c r="AJ22" s="49">
        <f t="shared" si="1"/>
        <v>0</v>
      </c>
      <c r="AK22" s="49">
        <f t="shared" si="2"/>
        <v>1757</v>
      </c>
      <c r="AL22" s="49">
        <f t="shared" si="3"/>
        <v>1757</v>
      </c>
      <c r="AM22" s="49">
        <f t="shared" si="4"/>
        <v>10</v>
      </c>
      <c r="AN22" s="50">
        <f t="shared" si="5"/>
        <v>175.7</v>
      </c>
    </row>
    <row r="23" spans="1:40" ht="12.75">
      <c r="A23" s="49">
        <v>19</v>
      </c>
      <c r="B23" s="48">
        <v>4331</v>
      </c>
      <c r="C23" s="48" t="s">
        <v>48</v>
      </c>
      <c r="D23" s="48" t="s">
        <v>33</v>
      </c>
      <c r="E23" s="48">
        <v>159</v>
      </c>
      <c r="F23" s="48">
        <v>134</v>
      </c>
      <c r="G23" s="48"/>
      <c r="H23" s="48"/>
      <c r="I23" s="48"/>
      <c r="J23" s="48"/>
      <c r="K23" s="48">
        <v>210</v>
      </c>
      <c r="L23" s="48">
        <v>190</v>
      </c>
      <c r="M23" s="48">
        <v>180</v>
      </c>
      <c r="N23" s="48">
        <v>195</v>
      </c>
      <c r="O23" s="48">
        <v>191</v>
      </c>
      <c r="P23" s="48">
        <v>182</v>
      </c>
      <c r="Q23" s="48">
        <v>181</v>
      </c>
      <c r="R23" s="48">
        <v>177</v>
      </c>
      <c r="S23" s="48">
        <v>152</v>
      </c>
      <c r="T23" s="48">
        <v>161</v>
      </c>
      <c r="U23" s="48"/>
      <c r="V23" s="48"/>
      <c r="W23" s="48">
        <v>173</v>
      </c>
      <c r="X23" s="48">
        <v>142</v>
      </c>
      <c r="Y23" s="48">
        <v>149</v>
      </c>
      <c r="Z23" s="48">
        <v>129</v>
      </c>
      <c r="AA23" s="48"/>
      <c r="AB23" s="48"/>
      <c r="AC23" s="48">
        <v>189</v>
      </c>
      <c r="AD23" s="48">
        <v>145</v>
      </c>
      <c r="AE23" s="48">
        <v>158</v>
      </c>
      <c r="AF23" s="48">
        <v>224</v>
      </c>
      <c r="AG23" s="48">
        <v>215</v>
      </c>
      <c r="AH23" s="48">
        <v>217</v>
      </c>
      <c r="AI23" s="49">
        <f t="shared" si="0"/>
        <v>1068</v>
      </c>
      <c r="AJ23" s="49">
        <f t="shared" si="1"/>
        <v>1359</v>
      </c>
      <c r="AK23" s="49">
        <f t="shared" si="2"/>
        <v>1426</v>
      </c>
      <c r="AL23" s="49">
        <f t="shared" si="3"/>
        <v>3853</v>
      </c>
      <c r="AM23" s="49">
        <f t="shared" si="4"/>
        <v>22</v>
      </c>
      <c r="AN23" s="50">
        <f t="shared" si="5"/>
        <v>175.13636363636363</v>
      </c>
    </row>
    <row r="24" spans="1:40" ht="12.75">
      <c r="A24" s="49">
        <v>20</v>
      </c>
      <c r="B24" s="48">
        <v>2802</v>
      </c>
      <c r="C24" s="48" t="s">
        <v>65</v>
      </c>
      <c r="D24" s="48" t="s">
        <v>62</v>
      </c>
      <c r="E24" s="48">
        <v>237</v>
      </c>
      <c r="F24" s="48">
        <v>139</v>
      </c>
      <c r="G24" s="48">
        <v>154</v>
      </c>
      <c r="H24" s="48">
        <v>172</v>
      </c>
      <c r="I24" s="48">
        <v>201</v>
      </c>
      <c r="J24" s="48">
        <v>156</v>
      </c>
      <c r="K24" s="48">
        <v>246</v>
      </c>
      <c r="L24" s="48">
        <v>158</v>
      </c>
      <c r="M24" s="48"/>
      <c r="N24" s="48"/>
      <c r="O24" s="48">
        <v>164</v>
      </c>
      <c r="P24" s="48">
        <v>152</v>
      </c>
      <c r="Q24" s="48">
        <v>197</v>
      </c>
      <c r="R24" s="48">
        <v>194</v>
      </c>
      <c r="S24" s="48">
        <v>157</v>
      </c>
      <c r="T24" s="48">
        <v>189</v>
      </c>
      <c r="U24" s="48">
        <v>148</v>
      </c>
      <c r="V24" s="48">
        <v>172</v>
      </c>
      <c r="W24" s="48"/>
      <c r="X24" s="48"/>
      <c r="Y24" s="48">
        <v>191</v>
      </c>
      <c r="Z24" s="48">
        <v>170</v>
      </c>
      <c r="AA24" s="48">
        <v>182</v>
      </c>
      <c r="AB24" s="48">
        <v>182</v>
      </c>
      <c r="AC24" s="48">
        <v>181</v>
      </c>
      <c r="AD24" s="48">
        <v>133</v>
      </c>
      <c r="AE24" s="48">
        <v>168</v>
      </c>
      <c r="AF24" s="48">
        <v>174</v>
      </c>
      <c r="AG24" s="48">
        <v>168</v>
      </c>
      <c r="AH24" s="48">
        <v>165</v>
      </c>
      <c r="AI24" s="49">
        <f t="shared" si="0"/>
        <v>1463</v>
      </c>
      <c r="AJ24" s="49">
        <f t="shared" si="1"/>
        <v>1373</v>
      </c>
      <c r="AK24" s="49">
        <f t="shared" si="2"/>
        <v>1714</v>
      </c>
      <c r="AL24" s="49">
        <f t="shared" si="3"/>
        <v>4550</v>
      </c>
      <c r="AM24" s="49">
        <f t="shared" si="4"/>
        <v>26</v>
      </c>
      <c r="AN24" s="50">
        <f t="shared" si="5"/>
        <v>175</v>
      </c>
    </row>
    <row r="25" spans="1:40" ht="12.75">
      <c r="A25" s="49">
        <v>21</v>
      </c>
      <c r="B25" s="48">
        <v>2728</v>
      </c>
      <c r="C25" s="48" t="s">
        <v>43</v>
      </c>
      <c r="D25" s="48" t="s">
        <v>42</v>
      </c>
      <c r="E25" s="48">
        <v>157</v>
      </c>
      <c r="F25" s="48">
        <v>141</v>
      </c>
      <c r="G25" s="48">
        <v>158</v>
      </c>
      <c r="H25" s="48">
        <v>201</v>
      </c>
      <c r="I25" s="48">
        <v>194</v>
      </c>
      <c r="J25" s="48">
        <v>198</v>
      </c>
      <c r="K25" s="48">
        <v>206</v>
      </c>
      <c r="L25" s="48">
        <v>146</v>
      </c>
      <c r="M25" s="48">
        <v>187</v>
      </c>
      <c r="N25" s="48">
        <v>182</v>
      </c>
      <c r="O25" s="48">
        <v>164</v>
      </c>
      <c r="P25" s="48">
        <v>171</v>
      </c>
      <c r="Q25" s="48">
        <v>174</v>
      </c>
      <c r="R25" s="48">
        <v>172</v>
      </c>
      <c r="S25" s="48">
        <v>168</v>
      </c>
      <c r="T25" s="48">
        <v>127</v>
      </c>
      <c r="U25" s="48">
        <v>129</v>
      </c>
      <c r="V25" s="48">
        <v>181</v>
      </c>
      <c r="W25" s="48">
        <v>131</v>
      </c>
      <c r="X25" s="48">
        <v>149</v>
      </c>
      <c r="Y25" s="48">
        <v>233</v>
      </c>
      <c r="Z25" s="48">
        <v>215</v>
      </c>
      <c r="AA25" s="48">
        <v>187</v>
      </c>
      <c r="AB25" s="48">
        <v>202</v>
      </c>
      <c r="AC25" s="48">
        <v>197</v>
      </c>
      <c r="AD25" s="48">
        <v>183</v>
      </c>
      <c r="AE25" s="48">
        <v>168</v>
      </c>
      <c r="AF25" s="48">
        <v>180</v>
      </c>
      <c r="AG25" s="48">
        <v>164</v>
      </c>
      <c r="AH25" s="48">
        <v>171</v>
      </c>
      <c r="AI25" s="49">
        <f t="shared" si="0"/>
        <v>1770</v>
      </c>
      <c r="AJ25" s="49">
        <f t="shared" si="1"/>
        <v>1566</v>
      </c>
      <c r="AK25" s="49">
        <f t="shared" si="2"/>
        <v>1900</v>
      </c>
      <c r="AL25" s="49">
        <f t="shared" si="3"/>
        <v>5236</v>
      </c>
      <c r="AM25" s="49">
        <f t="shared" si="4"/>
        <v>30</v>
      </c>
      <c r="AN25" s="50">
        <f t="shared" si="5"/>
        <v>174.53333333333333</v>
      </c>
    </row>
    <row r="26" spans="1:40" ht="12.75">
      <c r="A26" s="49">
        <v>22</v>
      </c>
      <c r="B26" s="48">
        <v>24720</v>
      </c>
      <c r="C26" s="48" t="s">
        <v>54</v>
      </c>
      <c r="D26" s="48" t="s">
        <v>34</v>
      </c>
      <c r="E26" s="48">
        <v>142</v>
      </c>
      <c r="F26" s="48">
        <v>155</v>
      </c>
      <c r="G26" s="48"/>
      <c r="H26" s="48"/>
      <c r="I26" s="48">
        <v>140</v>
      </c>
      <c r="J26" s="48">
        <v>184</v>
      </c>
      <c r="K26" s="48"/>
      <c r="L26" s="48"/>
      <c r="M26" s="48"/>
      <c r="N26" s="48"/>
      <c r="O26" s="48">
        <v>164</v>
      </c>
      <c r="P26" s="48">
        <v>158</v>
      </c>
      <c r="Q26" s="48">
        <v>187</v>
      </c>
      <c r="R26" s="48">
        <v>201</v>
      </c>
      <c r="S26" s="48">
        <v>142</v>
      </c>
      <c r="T26" s="48">
        <v>214</v>
      </c>
      <c r="U26" s="48">
        <v>215</v>
      </c>
      <c r="V26" s="48">
        <v>198</v>
      </c>
      <c r="W26" s="48">
        <v>178</v>
      </c>
      <c r="X26" s="48">
        <v>145</v>
      </c>
      <c r="Y26" s="48">
        <v>179</v>
      </c>
      <c r="Z26" s="48">
        <v>197</v>
      </c>
      <c r="AA26" s="48">
        <v>161</v>
      </c>
      <c r="AB26" s="48">
        <v>178</v>
      </c>
      <c r="AC26" s="48">
        <v>206</v>
      </c>
      <c r="AD26" s="48">
        <v>155</v>
      </c>
      <c r="AE26" s="48">
        <v>165</v>
      </c>
      <c r="AF26" s="48">
        <v>181</v>
      </c>
      <c r="AG26" s="48">
        <v>171</v>
      </c>
      <c r="AH26" s="48">
        <v>168</v>
      </c>
      <c r="AI26" s="49">
        <f t="shared" si="0"/>
        <v>621</v>
      </c>
      <c r="AJ26" s="49">
        <f t="shared" si="1"/>
        <v>1802</v>
      </c>
      <c r="AK26" s="49">
        <f t="shared" si="2"/>
        <v>1761</v>
      </c>
      <c r="AL26" s="49">
        <f t="shared" si="3"/>
        <v>4184</v>
      </c>
      <c r="AM26" s="49">
        <f t="shared" si="4"/>
        <v>24</v>
      </c>
      <c r="AN26" s="50">
        <f t="shared" si="5"/>
        <v>174.33333333333334</v>
      </c>
    </row>
    <row r="27" spans="1:40" ht="12.75">
      <c r="A27" s="49">
        <v>23</v>
      </c>
      <c r="B27" s="48">
        <v>14887</v>
      </c>
      <c r="C27" s="48" t="s">
        <v>41</v>
      </c>
      <c r="D27" s="48" t="s">
        <v>42</v>
      </c>
      <c r="E27" s="48">
        <v>182</v>
      </c>
      <c r="F27" s="48">
        <v>211</v>
      </c>
      <c r="G27" s="48">
        <v>150</v>
      </c>
      <c r="H27" s="48">
        <v>146</v>
      </c>
      <c r="I27" s="48">
        <v>168</v>
      </c>
      <c r="J27" s="48">
        <v>147</v>
      </c>
      <c r="K27" s="48">
        <v>168</v>
      </c>
      <c r="L27" s="48">
        <v>176</v>
      </c>
      <c r="M27" s="48">
        <v>204</v>
      </c>
      <c r="N27" s="48">
        <v>159</v>
      </c>
      <c r="O27" s="48">
        <v>198</v>
      </c>
      <c r="P27" s="48">
        <v>182</v>
      </c>
      <c r="Q27" s="48">
        <v>213</v>
      </c>
      <c r="R27" s="48">
        <v>188</v>
      </c>
      <c r="S27" s="48">
        <v>181</v>
      </c>
      <c r="T27" s="48">
        <v>141</v>
      </c>
      <c r="U27" s="48">
        <v>170</v>
      </c>
      <c r="V27" s="48">
        <v>172</v>
      </c>
      <c r="W27" s="48">
        <v>167</v>
      </c>
      <c r="X27" s="48">
        <v>171</v>
      </c>
      <c r="Y27" s="48">
        <v>150</v>
      </c>
      <c r="Z27" s="48">
        <v>147</v>
      </c>
      <c r="AA27" s="48">
        <v>153</v>
      </c>
      <c r="AB27" s="48">
        <v>172</v>
      </c>
      <c r="AC27" s="48">
        <v>183</v>
      </c>
      <c r="AD27" s="48">
        <v>155</v>
      </c>
      <c r="AE27" s="48">
        <v>196</v>
      </c>
      <c r="AF27" s="48">
        <v>182</v>
      </c>
      <c r="AG27" s="48">
        <v>187</v>
      </c>
      <c r="AH27" s="48">
        <v>178</v>
      </c>
      <c r="AI27" s="49">
        <f t="shared" si="0"/>
        <v>1711</v>
      </c>
      <c r="AJ27" s="49">
        <f t="shared" si="1"/>
        <v>1783</v>
      </c>
      <c r="AK27" s="49">
        <f t="shared" si="2"/>
        <v>1703</v>
      </c>
      <c r="AL27" s="49">
        <f t="shared" si="3"/>
        <v>5197</v>
      </c>
      <c r="AM27" s="49">
        <f t="shared" si="4"/>
        <v>30</v>
      </c>
      <c r="AN27" s="50">
        <f t="shared" si="5"/>
        <v>173.23333333333332</v>
      </c>
    </row>
    <row r="28" spans="1:40" ht="12.75">
      <c r="A28" s="49">
        <v>24</v>
      </c>
      <c r="B28" s="48">
        <v>15870</v>
      </c>
      <c r="C28" s="51" t="s">
        <v>51</v>
      </c>
      <c r="D28" s="51" t="s">
        <v>33</v>
      </c>
      <c r="E28" s="51"/>
      <c r="F28" s="51"/>
      <c r="G28" s="51"/>
      <c r="H28" s="51"/>
      <c r="I28" s="51"/>
      <c r="J28" s="51"/>
      <c r="K28" s="51"/>
      <c r="L28" s="51"/>
      <c r="M28" s="51"/>
      <c r="N28" s="51">
        <v>121</v>
      </c>
      <c r="O28" s="51"/>
      <c r="P28" s="51"/>
      <c r="Q28" s="51"/>
      <c r="R28" s="51"/>
      <c r="S28" s="51"/>
      <c r="T28" s="51"/>
      <c r="U28" s="51">
        <v>191</v>
      </c>
      <c r="V28" s="51">
        <v>185</v>
      </c>
      <c r="W28" s="51">
        <v>178</v>
      </c>
      <c r="X28" s="51">
        <v>187</v>
      </c>
      <c r="Y28" s="51"/>
      <c r="Z28" s="51"/>
      <c r="AA28" s="51"/>
      <c r="AB28" s="51"/>
      <c r="AC28" s="51">
        <v>183</v>
      </c>
      <c r="AD28" s="51">
        <v>151</v>
      </c>
      <c r="AE28" s="51"/>
      <c r="AF28" s="51"/>
      <c r="AG28" s="51"/>
      <c r="AH28" s="51"/>
      <c r="AI28" s="49">
        <f t="shared" si="0"/>
        <v>121</v>
      </c>
      <c r="AJ28" s="49">
        <f t="shared" si="1"/>
        <v>741</v>
      </c>
      <c r="AK28" s="49">
        <f t="shared" si="2"/>
        <v>334</v>
      </c>
      <c r="AL28" s="49">
        <f t="shared" si="3"/>
        <v>1196</v>
      </c>
      <c r="AM28" s="49">
        <f t="shared" si="4"/>
        <v>7</v>
      </c>
      <c r="AN28" s="50">
        <f t="shared" si="5"/>
        <v>170.85714285714286</v>
      </c>
    </row>
    <row r="29" spans="1:40" ht="12.75">
      <c r="A29" s="49">
        <v>25</v>
      </c>
      <c r="B29" s="48">
        <v>26765</v>
      </c>
      <c r="C29" s="48" t="s">
        <v>64</v>
      </c>
      <c r="D29" s="48" t="s">
        <v>62</v>
      </c>
      <c r="E29" s="48">
        <v>172</v>
      </c>
      <c r="F29" s="48">
        <v>195</v>
      </c>
      <c r="G29" s="48"/>
      <c r="H29" s="48"/>
      <c r="I29" s="48">
        <v>203</v>
      </c>
      <c r="J29" s="48">
        <v>169</v>
      </c>
      <c r="K29" s="48">
        <v>184</v>
      </c>
      <c r="L29" s="48">
        <v>201</v>
      </c>
      <c r="M29" s="48">
        <v>162</v>
      </c>
      <c r="N29" s="48">
        <v>155</v>
      </c>
      <c r="O29" s="48">
        <v>117</v>
      </c>
      <c r="P29" s="48">
        <v>167</v>
      </c>
      <c r="Q29" s="48">
        <v>192</v>
      </c>
      <c r="R29" s="48">
        <v>215</v>
      </c>
      <c r="S29" s="48"/>
      <c r="T29" s="48"/>
      <c r="U29" s="48">
        <v>159</v>
      </c>
      <c r="V29" s="48">
        <v>112</v>
      </c>
      <c r="W29" s="48">
        <v>168</v>
      </c>
      <c r="X29" s="48">
        <v>162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1441</v>
      </c>
      <c r="AJ29" s="49">
        <f t="shared" si="1"/>
        <v>1292</v>
      </c>
      <c r="AK29" s="49">
        <f t="shared" si="2"/>
        <v>0</v>
      </c>
      <c r="AL29" s="49">
        <f t="shared" si="3"/>
        <v>2733</v>
      </c>
      <c r="AM29" s="49">
        <f t="shared" si="4"/>
        <v>16</v>
      </c>
      <c r="AN29" s="50">
        <f t="shared" si="5"/>
        <v>170.8125</v>
      </c>
    </row>
    <row r="30" spans="1:40" ht="12.75">
      <c r="A30" s="49">
        <v>26</v>
      </c>
      <c r="B30" s="48">
        <v>29549</v>
      </c>
      <c r="C30" s="48" t="s">
        <v>57</v>
      </c>
      <c r="D30" s="48" t="s">
        <v>35</v>
      </c>
      <c r="E30" s="48">
        <v>146</v>
      </c>
      <c r="F30" s="48">
        <v>178</v>
      </c>
      <c r="G30" s="48">
        <v>193</v>
      </c>
      <c r="H30" s="48">
        <v>153</v>
      </c>
      <c r="I30" s="48">
        <v>117</v>
      </c>
      <c r="J30" s="48">
        <v>201</v>
      </c>
      <c r="K30" s="48">
        <v>204</v>
      </c>
      <c r="L30" s="48">
        <v>146</v>
      </c>
      <c r="M30" s="48">
        <v>182</v>
      </c>
      <c r="N30" s="48">
        <v>173</v>
      </c>
      <c r="O30" s="48">
        <v>243</v>
      </c>
      <c r="P30" s="48">
        <v>124</v>
      </c>
      <c r="Q30" s="48">
        <v>181</v>
      </c>
      <c r="R30" s="48">
        <v>183</v>
      </c>
      <c r="S30" s="48">
        <v>167</v>
      </c>
      <c r="T30" s="48">
        <v>170</v>
      </c>
      <c r="U30" s="48">
        <v>212</v>
      </c>
      <c r="V30" s="48">
        <v>163</v>
      </c>
      <c r="W30" s="48">
        <v>159</v>
      </c>
      <c r="X30" s="48">
        <v>173</v>
      </c>
      <c r="Y30" s="48">
        <v>153</v>
      </c>
      <c r="Z30" s="48">
        <v>200</v>
      </c>
      <c r="AA30" s="48">
        <v>143</v>
      </c>
      <c r="AB30" s="48">
        <v>179</v>
      </c>
      <c r="AC30" s="48">
        <v>146</v>
      </c>
      <c r="AD30" s="48">
        <v>136</v>
      </c>
      <c r="AE30" s="48">
        <v>168</v>
      </c>
      <c r="AF30" s="48">
        <v>167</v>
      </c>
      <c r="AG30" s="48">
        <v>194</v>
      </c>
      <c r="AH30" s="48">
        <v>162</v>
      </c>
      <c r="AI30" s="49">
        <f t="shared" si="0"/>
        <v>1693</v>
      </c>
      <c r="AJ30" s="49">
        <f t="shared" si="1"/>
        <v>1775</v>
      </c>
      <c r="AK30" s="49">
        <f t="shared" si="2"/>
        <v>1648</v>
      </c>
      <c r="AL30" s="49">
        <f t="shared" si="3"/>
        <v>5116</v>
      </c>
      <c r="AM30" s="49">
        <f t="shared" si="4"/>
        <v>30</v>
      </c>
      <c r="AN30" s="50">
        <f t="shared" si="5"/>
        <v>170.53333333333333</v>
      </c>
    </row>
    <row r="31" spans="1:40" ht="12.75">
      <c r="A31" s="49">
        <v>27</v>
      </c>
      <c r="B31" s="48"/>
      <c r="C31" s="48" t="s">
        <v>52</v>
      </c>
      <c r="D31" s="48" t="s">
        <v>34</v>
      </c>
      <c r="E31" s="48">
        <v>211</v>
      </c>
      <c r="F31" s="48">
        <v>169</v>
      </c>
      <c r="G31" s="48">
        <v>143</v>
      </c>
      <c r="H31" s="48">
        <v>115</v>
      </c>
      <c r="I31" s="48"/>
      <c r="J31" s="48"/>
      <c r="K31" s="48">
        <v>125</v>
      </c>
      <c r="L31" s="48">
        <v>234</v>
      </c>
      <c r="M31" s="48">
        <v>197</v>
      </c>
      <c r="N31" s="48">
        <v>164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1358</v>
      </c>
      <c r="AJ31" s="49">
        <f t="shared" si="1"/>
        <v>0</v>
      </c>
      <c r="AK31" s="49">
        <f t="shared" si="2"/>
        <v>0</v>
      </c>
      <c r="AL31" s="49">
        <f t="shared" si="3"/>
        <v>1358</v>
      </c>
      <c r="AM31" s="49">
        <f t="shared" si="4"/>
        <v>8</v>
      </c>
      <c r="AN31" s="50">
        <f t="shared" si="5"/>
        <v>169.75</v>
      </c>
    </row>
    <row r="32" spans="1:40" ht="12.75">
      <c r="A32" s="49">
        <v>28</v>
      </c>
      <c r="B32" s="48">
        <v>14894</v>
      </c>
      <c r="C32" s="48" t="s">
        <v>61</v>
      </c>
      <c r="D32" s="48" t="s">
        <v>62</v>
      </c>
      <c r="E32" s="48"/>
      <c r="F32" s="48"/>
      <c r="G32" s="48">
        <v>134</v>
      </c>
      <c r="H32" s="48">
        <v>134</v>
      </c>
      <c r="I32" s="48">
        <v>132</v>
      </c>
      <c r="J32" s="48">
        <v>161</v>
      </c>
      <c r="K32" s="48">
        <v>166</v>
      </c>
      <c r="L32" s="48">
        <v>150</v>
      </c>
      <c r="M32" s="48">
        <v>204</v>
      </c>
      <c r="N32" s="48">
        <v>160</v>
      </c>
      <c r="O32" s="48">
        <v>178</v>
      </c>
      <c r="P32" s="48">
        <v>172</v>
      </c>
      <c r="Q32" s="48">
        <v>153</v>
      </c>
      <c r="R32" s="48">
        <v>141</v>
      </c>
      <c r="S32" s="48">
        <v>191</v>
      </c>
      <c r="T32" s="48">
        <v>182</v>
      </c>
      <c r="U32" s="48"/>
      <c r="V32" s="48"/>
      <c r="W32" s="48">
        <v>186</v>
      </c>
      <c r="X32" s="48">
        <v>136</v>
      </c>
      <c r="Y32" s="48">
        <v>170</v>
      </c>
      <c r="Z32" s="48">
        <v>190</v>
      </c>
      <c r="AA32" s="48">
        <v>144</v>
      </c>
      <c r="AB32" s="48">
        <v>167</v>
      </c>
      <c r="AC32" s="48">
        <v>172</v>
      </c>
      <c r="AD32" s="48">
        <v>152</v>
      </c>
      <c r="AE32" s="48">
        <v>181</v>
      </c>
      <c r="AF32" s="48">
        <v>216</v>
      </c>
      <c r="AG32" s="48">
        <v>140</v>
      </c>
      <c r="AH32" s="48">
        <v>143</v>
      </c>
      <c r="AI32" s="49">
        <f t="shared" si="0"/>
        <v>1241</v>
      </c>
      <c r="AJ32" s="49">
        <f t="shared" si="1"/>
        <v>1339</v>
      </c>
      <c r="AK32" s="49">
        <f t="shared" si="2"/>
        <v>1675</v>
      </c>
      <c r="AL32" s="49">
        <f t="shared" si="3"/>
        <v>4255</v>
      </c>
      <c r="AM32" s="49">
        <f t="shared" si="4"/>
        <v>26</v>
      </c>
      <c r="AN32" s="50">
        <f t="shared" si="5"/>
        <v>163.65384615384616</v>
      </c>
    </row>
    <row r="33" spans="1:40" ht="12.75">
      <c r="A33" s="49">
        <v>29</v>
      </c>
      <c r="B33" s="48">
        <v>29223</v>
      </c>
      <c r="C33" s="48" t="s">
        <v>59</v>
      </c>
      <c r="D33" s="48" t="s">
        <v>35</v>
      </c>
      <c r="E33" s="48">
        <v>206</v>
      </c>
      <c r="F33" s="48">
        <v>171</v>
      </c>
      <c r="G33" s="48">
        <v>142</v>
      </c>
      <c r="H33" s="48">
        <v>153</v>
      </c>
      <c r="I33" s="48">
        <v>150</v>
      </c>
      <c r="J33" s="48">
        <v>176</v>
      </c>
      <c r="K33" s="48">
        <v>137</v>
      </c>
      <c r="L33" s="48">
        <v>146</v>
      </c>
      <c r="M33" s="48">
        <v>147</v>
      </c>
      <c r="N33" s="48">
        <v>187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1615</v>
      </c>
      <c r="AJ33" s="49">
        <f t="shared" si="1"/>
        <v>0</v>
      </c>
      <c r="AK33" s="49">
        <f t="shared" si="2"/>
        <v>0</v>
      </c>
      <c r="AL33" s="49">
        <f t="shared" si="3"/>
        <v>1615</v>
      </c>
      <c r="AM33" s="49">
        <f t="shared" si="4"/>
        <v>10</v>
      </c>
      <c r="AN33" s="50">
        <f t="shared" si="5"/>
        <v>161.5</v>
      </c>
    </row>
    <row r="34" spans="1:40" ht="12.75">
      <c r="A34" s="49">
        <v>30</v>
      </c>
      <c r="B34" s="48">
        <v>21467</v>
      </c>
      <c r="C34" s="48" t="s">
        <v>60</v>
      </c>
      <c r="D34" s="48" t="s">
        <v>35</v>
      </c>
      <c r="E34" s="48">
        <v>162</v>
      </c>
      <c r="F34" s="48">
        <v>148</v>
      </c>
      <c r="G34" s="48">
        <v>182</v>
      </c>
      <c r="H34" s="48">
        <v>156</v>
      </c>
      <c r="I34" s="48">
        <v>134</v>
      </c>
      <c r="J34" s="48">
        <v>129</v>
      </c>
      <c r="K34" s="48">
        <v>108</v>
      </c>
      <c r="L34" s="48">
        <v>124</v>
      </c>
      <c r="M34" s="48">
        <v>189</v>
      </c>
      <c r="N34" s="48">
        <v>149</v>
      </c>
      <c r="O34" s="48">
        <v>139</v>
      </c>
      <c r="P34" s="48">
        <v>189</v>
      </c>
      <c r="Q34" s="48">
        <v>150</v>
      </c>
      <c r="R34" s="48">
        <v>159</v>
      </c>
      <c r="S34" s="48">
        <v>148</v>
      </c>
      <c r="T34" s="48">
        <v>181</v>
      </c>
      <c r="U34" s="48">
        <v>150</v>
      </c>
      <c r="V34" s="48">
        <v>155</v>
      </c>
      <c r="W34" s="48">
        <v>184</v>
      </c>
      <c r="X34" s="48">
        <v>189</v>
      </c>
      <c r="Y34" s="48">
        <v>169</v>
      </c>
      <c r="Z34" s="48">
        <v>164</v>
      </c>
      <c r="AA34" s="48">
        <v>156</v>
      </c>
      <c r="AB34" s="48">
        <v>148</v>
      </c>
      <c r="AC34" s="48">
        <v>121</v>
      </c>
      <c r="AD34" s="48">
        <v>135</v>
      </c>
      <c r="AE34" s="48">
        <v>149</v>
      </c>
      <c r="AF34" s="48">
        <v>144</v>
      </c>
      <c r="AG34" s="48">
        <v>170</v>
      </c>
      <c r="AH34" s="48">
        <v>169</v>
      </c>
      <c r="AI34" s="49">
        <f t="shared" si="0"/>
        <v>1481</v>
      </c>
      <c r="AJ34" s="49">
        <f t="shared" si="1"/>
        <v>1644</v>
      </c>
      <c r="AK34" s="49">
        <f t="shared" si="2"/>
        <v>1525</v>
      </c>
      <c r="AL34" s="49">
        <f t="shared" si="3"/>
        <v>4650</v>
      </c>
      <c r="AM34" s="49">
        <f t="shared" si="4"/>
        <v>30</v>
      </c>
      <c r="AN34" s="50">
        <f t="shared" si="5"/>
        <v>155</v>
      </c>
    </row>
    <row r="35" spans="1:40" ht="12.75">
      <c r="A35" s="49">
        <v>31</v>
      </c>
      <c r="B35" s="48">
        <v>4618</v>
      </c>
      <c r="C35" s="48" t="s">
        <v>47</v>
      </c>
      <c r="D35" s="48" t="s">
        <v>33</v>
      </c>
      <c r="E35" s="48">
        <v>133</v>
      </c>
      <c r="F35" s="48">
        <v>161</v>
      </c>
      <c r="G35" s="48">
        <v>136</v>
      </c>
      <c r="H35" s="48">
        <v>211</v>
      </c>
      <c r="I35" s="48">
        <v>157</v>
      </c>
      <c r="J35" s="48">
        <v>134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>
        <v>178</v>
      </c>
      <c r="V35" s="48">
        <v>151</v>
      </c>
      <c r="W35" s="48">
        <v>162</v>
      </c>
      <c r="X35" s="48">
        <v>128</v>
      </c>
      <c r="Y35" s="48"/>
      <c r="Z35" s="48"/>
      <c r="AA35" s="48">
        <v>167</v>
      </c>
      <c r="AB35" s="48">
        <v>145</v>
      </c>
      <c r="AC35" s="48"/>
      <c r="AD35" s="48"/>
      <c r="AE35" s="48"/>
      <c r="AF35" s="48"/>
      <c r="AG35" s="48">
        <v>132</v>
      </c>
      <c r="AH35" s="48">
        <v>149</v>
      </c>
      <c r="AI35" s="49">
        <f t="shared" si="0"/>
        <v>932</v>
      </c>
      <c r="AJ35" s="49">
        <f t="shared" si="1"/>
        <v>619</v>
      </c>
      <c r="AK35" s="49">
        <f t="shared" si="2"/>
        <v>593</v>
      </c>
      <c r="AL35" s="49">
        <f t="shared" si="3"/>
        <v>2144</v>
      </c>
      <c r="AM35" s="49">
        <f t="shared" si="4"/>
        <v>14</v>
      </c>
      <c r="AN35" s="50">
        <f t="shared" si="5"/>
        <v>153.14285714285714</v>
      </c>
    </row>
    <row r="36" spans="1:40" ht="12.75">
      <c r="A36" s="49">
        <v>32</v>
      </c>
      <c r="B36" s="4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49">
        <f t="shared" si="0"/>
        <v>0</v>
      </c>
      <c r="AJ36" s="49">
        <f t="shared" si="1"/>
        <v>0</v>
      </c>
      <c r="AK36" s="49">
        <f t="shared" si="2"/>
        <v>0</v>
      </c>
      <c r="AL36" s="49">
        <f t="shared" si="3"/>
        <v>0</v>
      </c>
      <c r="AM36" s="49">
        <f t="shared" si="4"/>
        <v>0</v>
      </c>
      <c r="AN36" s="50" t="e">
        <f t="shared" si="5"/>
        <v>#DIV/0!</v>
      </c>
    </row>
    <row r="37" spans="1:40" ht="12.75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0</v>
      </c>
      <c r="AK37" s="49">
        <f t="shared" si="2"/>
        <v>0</v>
      </c>
      <c r="AL37" s="49">
        <f t="shared" si="3"/>
        <v>0</v>
      </c>
      <c r="AM37" s="49">
        <f t="shared" si="4"/>
        <v>0</v>
      </c>
      <c r="AN37" s="50" t="e">
        <f t="shared" si="5"/>
        <v>#DIV/0!</v>
      </c>
    </row>
    <row r="38" spans="1:40" ht="12.75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ht="12.75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3"/>
      <c r="B70" s="7"/>
      <c r="AI70" s="2"/>
      <c r="AJ70" s="2"/>
      <c r="AK70" s="2"/>
      <c r="AL70" s="2"/>
      <c r="AM70" s="2"/>
      <c r="AN70" s="3"/>
    </row>
    <row r="71" spans="1:40" ht="12.75">
      <c r="A71" s="53"/>
      <c r="B71" s="7"/>
      <c r="AI71" s="2"/>
      <c r="AJ71" s="2"/>
      <c r="AK71" s="2"/>
      <c r="AL71" s="2"/>
      <c r="AM71" s="2"/>
      <c r="AN71" s="3"/>
    </row>
    <row r="72" spans="1:40" ht="12.75">
      <c r="A72" s="53"/>
      <c r="B72" s="7"/>
      <c r="AI72" s="2"/>
      <c r="AJ72" s="2"/>
      <c r="AK72" s="2"/>
      <c r="AL72" s="2"/>
      <c r="AM72" s="2"/>
      <c r="AN72" s="3"/>
    </row>
    <row r="73" spans="1:40" ht="12.75">
      <c r="A73" s="53"/>
      <c r="B73" s="7"/>
      <c r="AI73" s="2"/>
      <c r="AJ73" s="2"/>
      <c r="AK73" s="2"/>
      <c r="AL73" s="2"/>
      <c r="AM73" s="2"/>
      <c r="AN73" s="3"/>
    </row>
    <row r="74" spans="1:40" ht="12.75">
      <c r="A74" s="53"/>
      <c r="B74" s="7"/>
      <c r="AI74" s="2"/>
      <c r="AJ74" s="2"/>
      <c r="AK74" s="2"/>
      <c r="AL74" s="2"/>
      <c r="AM74" s="2"/>
      <c r="AN74" s="3"/>
    </row>
    <row r="75" spans="1:40" ht="12.75">
      <c r="A75" s="53"/>
      <c r="B75" s="7"/>
      <c r="AI75" s="2"/>
      <c r="AJ75" s="2"/>
      <c r="AK75" s="2"/>
      <c r="AL75" s="2"/>
      <c r="AM75" s="2"/>
      <c r="AN75" s="3"/>
    </row>
    <row r="76" spans="1:40" ht="12.75">
      <c r="A76" s="53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2a DIVISIÓ MASCULINA -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2007-05-30T09:51:35Z</cp:lastPrinted>
  <dcterms:created xsi:type="dcterms:W3CDTF">1999-10-03T14:06:37Z</dcterms:created>
  <dcterms:modified xsi:type="dcterms:W3CDTF">2007-05-30T09:51:37Z</dcterms:modified>
  <cp:category/>
  <cp:version/>
  <cp:contentType/>
  <cp:contentStatus/>
</cp:coreProperties>
</file>